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460" windowHeight="5985" activeTab="0"/>
  </bookViews>
  <sheets>
    <sheet name="vypar" sheetId="1" r:id="rId1"/>
    <sheet name="dest" sheetId="2" r:id="rId2"/>
    <sheet name="retencka" sheetId="3" r:id="rId3"/>
    <sheet name="infiltrace" sheetId="4" r:id="rId4"/>
  </sheets>
  <definedNames/>
  <calcPr fullCalcOnLoad="1"/>
</workbook>
</file>

<file path=xl/sharedStrings.xml><?xml version="1.0" encoding="utf-8"?>
<sst xmlns="http://schemas.openxmlformats.org/spreadsheetml/2006/main" count="94" uniqueCount="54">
  <si>
    <t>po desti</t>
  </si>
  <si>
    <t>sucho</t>
  </si>
  <si>
    <t>useky po 100 mm</t>
  </si>
  <si>
    <t>rozdily v množství vody</t>
  </si>
  <si>
    <t>mm</t>
  </si>
  <si>
    <t>hloubka</t>
  </si>
  <si>
    <t>(-)</t>
  </si>
  <si>
    <t>po zatope</t>
  </si>
  <si>
    <t>přímo se vypařilo (mm)</t>
  </si>
  <si>
    <t>déšt</t>
  </si>
  <si>
    <t>přírůstek vlhkosti v půdním profilu</t>
  </si>
  <si>
    <t>Napršelo 140 mm, kolik vody se vypařilo přímo</t>
  </si>
  <si>
    <t xml:space="preserve"> z listů a povrchu půdy</t>
  </si>
  <si>
    <t>když vlhkost vzrostla dle přiloženého grafu?</t>
  </si>
  <si>
    <t xml:space="preserve"> se vypařilo (mm)</t>
  </si>
  <si>
    <t xml:space="preserve">40 dní odebírána formou evapotranspirace. </t>
  </si>
  <si>
    <t>Půdní voda nemohla odtékat dolní částí půdního profilu,</t>
  </si>
  <si>
    <t>jelikož ten leží na nepropustném rovinatém skalním podloží.</t>
  </si>
  <si>
    <t>vlhkost</t>
  </si>
  <si>
    <t>sací tlak</t>
  </si>
  <si>
    <t>za sucha</t>
  </si>
  <si>
    <t>po dešti</t>
  </si>
  <si>
    <t>hloubka tenzometru</t>
  </si>
  <si>
    <t>sací tlaky v keramice (abs cm v.s.)</t>
  </si>
  <si>
    <t>mm p.t</t>
  </si>
  <si>
    <t>cm v.s.</t>
  </si>
  <si>
    <t>vlhkosti dle retenční čáry (-)</t>
  </si>
  <si>
    <t>prům. přírůstek</t>
  </si>
  <si>
    <t>abs cm v.s.</t>
  </si>
  <si>
    <t>stanovte přírůstek vlhkosti v horizontu 0-500 mm, na základě</t>
  </si>
  <si>
    <t>retenční čáry a měření pomocí tenzometrů</t>
  </si>
  <si>
    <t xml:space="preserve"> lineár.nárůst vlhkosti mezi tenzometry-lichoběžníkové pravidlo</t>
  </si>
  <si>
    <t>Po zátopě, která nasytila půdní profil byla voda po dobu</t>
  </si>
  <si>
    <t>Stanovte kolik mm vody se z půdního profilu odebralo formou</t>
  </si>
  <si>
    <t>ET</t>
  </si>
  <si>
    <t>min</t>
  </si>
  <si>
    <t>infl. schopnost</t>
  </si>
  <si>
    <t>čas do</t>
  </si>
  <si>
    <t>čas od</t>
  </si>
  <si>
    <r>
      <t xml:space="preserve">půdy </t>
    </r>
    <r>
      <rPr>
        <sz val="10"/>
        <color indexed="10"/>
        <rFont val="Arial"/>
        <family val="2"/>
      </rPr>
      <t>mm/min</t>
    </r>
  </si>
  <si>
    <r>
      <t xml:space="preserve">půdy </t>
    </r>
    <r>
      <rPr>
        <sz val="10"/>
        <color indexed="10"/>
        <rFont val="Arial"/>
        <family val="2"/>
      </rPr>
      <t>mm/</t>
    </r>
    <r>
      <rPr>
        <b/>
        <sz val="10"/>
        <color indexed="10"/>
        <rFont val="Arial"/>
        <family val="2"/>
      </rPr>
      <t>10</t>
    </r>
    <r>
      <rPr>
        <sz val="10"/>
        <color indexed="10"/>
        <rFont val="Arial"/>
        <family val="2"/>
      </rPr>
      <t xml:space="preserve"> min</t>
    </r>
  </si>
  <si>
    <t>desetiminutové intervaly!!!!</t>
  </si>
  <si>
    <t>B</t>
  </si>
  <si>
    <t>úhrn srážky</t>
  </si>
  <si>
    <t>mm (za 10 min)</t>
  </si>
  <si>
    <t>srážka-infiltrace</t>
  </si>
  <si>
    <t>neinfiltruje</t>
  </si>
  <si>
    <t>X  nepočítáme do sumy záporná čísla = všechen déšť infiltruje</t>
  </si>
  <si>
    <t xml:space="preserve">Na vysušený půdní profil spadne letní bouřka, stanovte množství srážky, které nezainfiltruje </t>
  </si>
  <si>
    <t>(nevsákne se) do půdy a vytvoří tzv. efektivní srážku</t>
  </si>
  <si>
    <t>Bilancujte na základě 10 min údajů o infiltrační schopnosti půdy a 10 minutových srážkových úhrnech</t>
  </si>
  <si>
    <t>A</t>
  </si>
  <si>
    <t>B-A</t>
  </si>
  <si>
    <t>selekce B-A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</si>
</sst>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1.75"/>
      <color indexed="8"/>
      <name val="Arial"/>
      <family val="2"/>
    </font>
    <font>
      <b/>
      <sz val="20"/>
      <color indexed="8"/>
      <name val="Arial"/>
      <family val="2"/>
    </font>
    <font>
      <b/>
      <sz val="15"/>
      <color indexed="8"/>
      <name val="Arial"/>
      <family val="2"/>
    </font>
    <font>
      <b/>
      <sz val="14.25"/>
      <color indexed="8"/>
      <name val="Arial"/>
      <family val="2"/>
    </font>
    <font>
      <b/>
      <sz val="13"/>
      <color indexed="8"/>
      <name val="Arial"/>
      <family val="2"/>
    </font>
    <font>
      <b/>
      <sz val="15.75"/>
      <color indexed="8"/>
      <name val="Arial"/>
      <family val="2"/>
    </font>
    <font>
      <b/>
      <sz val="13.25"/>
      <color indexed="8"/>
      <name val="Arial"/>
      <family val="2"/>
    </font>
    <font>
      <b/>
      <sz val="11"/>
      <color indexed="8"/>
      <name val="Arial"/>
      <family val="2"/>
    </font>
    <font>
      <b/>
      <sz val="9.75"/>
      <color indexed="8"/>
      <name val="Arial"/>
      <family val="2"/>
    </font>
    <font>
      <b/>
      <sz val="13.75"/>
      <color indexed="8"/>
      <name val="Arial"/>
      <family val="2"/>
    </font>
    <font>
      <b/>
      <sz val="11.5"/>
      <color indexed="8"/>
      <name val="Arial"/>
      <family val="2"/>
    </font>
    <font>
      <b/>
      <sz val="8"/>
      <color indexed="8"/>
      <name val="Arial"/>
      <family val="2"/>
    </font>
    <font>
      <b/>
      <sz val="5"/>
      <color indexed="8"/>
      <name val="Arial"/>
      <family val="2"/>
    </font>
    <font>
      <b/>
      <sz val="17.25"/>
      <color indexed="8"/>
      <name val="Arial"/>
      <family val="2"/>
    </font>
    <font>
      <b/>
      <sz val="15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5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2" fontId="2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2" fontId="2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36" borderId="10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2" fontId="2" fillId="37" borderId="10" xfId="0" applyNumberFormat="1" applyFont="1" applyFill="1" applyBorder="1" applyAlignment="1">
      <alignment/>
    </xf>
    <xf numFmtId="2" fontId="2" fillId="38" borderId="10" xfId="0" applyNumberFormat="1" applyFont="1" applyFill="1" applyBorder="1" applyAlignment="1">
      <alignment/>
    </xf>
    <xf numFmtId="2" fontId="2" fillId="39" borderId="10" xfId="0" applyNumberFormat="1" applyFont="1" applyFill="1" applyBorder="1" applyAlignment="1">
      <alignment/>
    </xf>
    <xf numFmtId="2" fontId="2" fillId="40" borderId="1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41" borderId="0" xfId="0" applyFont="1" applyFill="1" applyAlignment="1">
      <alignment/>
    </xf>
    <xf numFmtId="2" fontId="2" fillId="41" borderId="0" xfId="0" applyNumberFormat="1" applyFont="1" applyFill="1" applyAlignment="1">
      <alignment/>
    </xf>
    <xf numFmtId="1" fontId="7" fillId="35" borderId="10" xfId="0" applyNumberFormat="1" applyFont="1" applyFill="1" applyBorder="1" applyAlignment="1">
      <alignment/>
    </xf>
    <xf numFmtId="1" fontId="7" fillId="40" borderId="10" xfId="0" applyNumberFormat="1" applyFont="1" applyFill="1" applyBorder="1" applyAlignment="1">
      <alignment/>
    </xf>
    <xf numFmtId="1" fontId="7" fillId="34" borderId="10" xfId="0" applyNumberFormat="1" applyFont="1" applyFill="1" applyBorder="1" applyAlignment="1">
      <alignment/>
    </xf>
    <xf numFmtId="1" fontId="7" fillId="38" borderId="10" xfId="0" applyNumberFormat="1" applyFont="1" applyFill="1" applyBorder="1" applyAlignment="1">
      <alignment/>
    </xf>
    <xf numFmtId="1" fontId="7" fillId="39" borderId="10" xfId="0" applyNumberFormat="1" applyFont="1" applyFill="1" applyBorder="1" applyAlignment="1">
      <alignment/>
    </xf>
    <xf numFmtId="1" fontId="7" fillId="37" borderId="10" xfId="0" applyNumberFormat="1" applyFont="1" applyFill="1" applyBorder="1" applyAlignment="1">
      <alignment/>
    </xf>
    <xf numFmtId="1" fontId="7" fillId="36" borderId="10" xfId="0" applyNumberFormat="1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7" borderId="10" xfId="0" applyFont="1" applyFill="1" applyBorder="1" applyAlignment="1">
      <alignment/>
    </xf>
    <xf numFmtId="0" fontId="7" fillId="38" borderId="10" xfId="0" applyFont="1" applyFill="1" applyBorder="1" applyAlignment="1">
      <alignment/>
    </xf>
    <xf numFmtId="0" fontId="7" fillId="39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7" fillId="39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5" fontId="0" fillId="0" borderId="0" xfId="0" applyNumberFormat="1" applyAlignment="1">
      <alignment/>
    </xf>
    <xf numFmtId="1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165" fontId="6" fillId="0" borderId="0" xfId="0" applyNumberFormat="1" applyFont="1" applyAlignment="1">
      <alignment/>
    </xf>
    <xf numFmtId="165" fontId="2" fillId="37" borderId="0" xfId="0" applyNumberFormat="1" applyFont="1" applyFill="1" applyAlignment="1">
      <alignment/>
    </xf>
    <xf numFmtId="1" fontId="4" fillId="37" borderId="0" xfId="0" applyNumberFormat="1" applyFont="1" applyFill="1" applyAlignment="1">
      <alignment/>
    </xf>
    <xf numFmtId="2" fontId="4" fillId="37" borderId="0" xfId="0" applyNumberFormat="1" applyFont="1" applyFill="1" applyAlignment="1">
      <alignment/>
    </xf>
    <xf numFmtId="1" fontId="6" fillId="37" borderId="0" xfId="0" applyNumberFormat="1" applyFont="1" applyFill="1" applyAlignment="1">
      <alignment/>
    </xf>
    <xf numFmtId="1" fontId="3" fillId="33" borderId="11" xfId="0" applyNumberFormat="1" applyFont="1" applyFill="1" applyBorder="1" applyAlignment="1">
      <alignment/>
    </xf>
    <xf numFmtId="165" fontId="2" fillId="34" borderId="12" xfId="0" applyNumberFormat="1" applyFont="1" applyFill="1" applyBorder="1" applyAlignment="1">
      <alignment/>
    </xf>
    <xf numFmtId="1" fontId="3" fillId="33" borderId="13" xfId="0" applyNumberFormat="1" applyFont="1" applyFill="1" applyBorder="1" applyAlignment="1">
      <alignment/>
    </xf>
    <xf numFmtId="165" fontId="2" fillId="34" borderId="0" xfId="0" applyNumberFormat="1" applyFont="1" applyFill="1" applyBorder="1" applyAlignment="1">
      <alignment/>
    </xf>
    <xf numFmtId="165" fontId="4" fillId="33" borderId="13" xfId="0" applyNumberFormat="1" applyFont="1" applyFill="1" applyBorder="1" applyAlignment="1">
      <alignment/>
    </xf>
    <xf numFmtId="165" fontId="4" fillId="33" borderId="14" xfId="0" applyNumberFormat="1" applyFont="1" applyFill="1" applyBorder="1" applyAlignment="1">
      <alignment/>
    </xf>
    <xf numFmtId="165" fontId="2" fillId="34" borderId="15" xfId="0" applyNumberFormat="1" applyFont="1" applyFill="1" applyBorder="1" applyAlignment="1">
      <alignment/>
    </xf>
    <xf numFmtId="1" fontId="8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34" borderId="16" xfId="0" applyNumberFormat="1" applyFont="1" applyFill="1" applyBorder="1" applyAlignment="1">
      <alignment/>
    </xf>
    <xf numFmtId="165" fontId="2" fillId="34" borderId="17" xfId="0" applyNumberFormat="1" applyFont="1" applyFill="1" applyBorder="1" applyAlignment="1">
      <alignment/>
    </xf>
    <xf numFmtId="165" fontId="2" fillId="34" borderId="18" xfId="0" applyNumberFormat="1" applyFont="1" applyFill="1" applyBorder="1" applyAlignment="1">
      <alignment/>
    </xf>
    <xf numFmtId="2" fontId="2" fillId="33" borderId="0" xfId="0" applyNumberFormat="1" applyFont="1" applyFill="1" applyAlignment="1">
      <alignment/>
    </xf>
    <xf numFmtId="0" fontId="2" fillId="0" borderId="0" xfId="0" applyFont="1" applyAlignment="1">
      <alignment horizontal="center" textRotation="90" wrapText="1"/>
    </xf>
    <xf numFmtId="0" fontId="2" fillId="0" borderId="19" xfId="0" applyFont="1" applyBorder="1" applyAlignment="1">
      <alignment horizont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23"/>
          <c:w val="0.9385"/>
          <c:h val="0.904"/>
        </c:manualLayout>
      </c:layout>
      <c:scatterChart>
        <c:scatterStyle val="lineMarker"/>
        <c:varyColors val="0"/>
        <c:ser>
          <c:idx val="0"/>
          <c:order val="0"/>
          <c:tx>
            <c:v>po vypařování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vypar!$B$3:$B$13</c:f>
              <c:numCache/>
            </c:numRef>
          </c:xVal>
          <c:yVal>
            <c:numRef>
              <c:f>vypar!$A$3:$A$13</c:f>
              <c:numCache/>
            </c:numRef>
          </c:yVal>
          <c:smooth val="0"/>
        </c:ser>
        <c:ser>
          <c:idx val="1"/>
          <c:order val="1"/>
          <c:tx>
            <c:v>po zátopě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vypar!$C$3:$C$13</c:f>
              <c:numCache/>
            </c:numRef>
          </c:xVal>
          <c:yVal>
            <c:numRef>
              <c:f>vypar!$A$3:$A$13</c:f>
              <c:numCache/>
            </c:numRef>
          </c:yVal>
          <c:smooth val="0"/>
        </c:ser>
        <c:axId val="43214738"/>
        <c:axId val="53388323"/>
      </c:scatterChart>
      <c:valAx>
        <c:axId val="43214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obj. vlhkost (-)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88323"/>
        <c:crossesAt val="-1000"/>
        <c:crossBetween val="midCat"/>
        <c:dispUnits/>
      </c:valAx>
      <c:valAx>
        <c:axId val="53388323"/>
        <c:scaling>
          <c:orientation val="minMax"/>
          <c:max val="0"/>
          <c:min val="-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hloubka (mm)</a:t>
                </a:r>
              </a:p>
            </c:rich>
          </c:tx>
          <c:layout>
            <c:manualLayout>
              <c:xMode val="factor"/>
              <c:yMode val="factor"/>
              <c:x val="-0.02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147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2"/>
          <c:y val="0.54925"/>
          <c:w val="0.409"/>
          <c:h val="0.2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23"/>
          <c:w val="0.9385"/>
          <c:h val="0.904"/>
        </c:manualLayout>
      </c:layout>
      <c:scatterChart>
        <c:scatterStyle val="lineMarker"/>
        <c:varyColors val="0"/>
        <c:ser>
          <c:idx val="0"/>
          <c:order val="0"/>
          <c:tx>
            <c:v>sucho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dest!$B$3:$B$13</c:f>
              <c:numCache/>
            </c:numRef>
          </c:xVal>
          <c:yVal>
            <c:numRef>
              <c:f>dest!$A$3:$A$13</c:f>
              <c:numCache/>
            </c:numRef>
          </c:yVal>
          <c:smooth val="0"/>
        </c:ser>
        <c:ser>
          <c:idx val="1"/>
          <c:order val="1"/>
          <c:tx>
            <c:v>po dešti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dest!$C$3:$C$13</c:f>
              <c:numCache/>
            </c:numRef>
          </c:xVal>
          <c:yVal>
            <c:numRef>
              <c:f>dest!$A$3:$A$13</c:f>
              <c:numCache/>
            </c:numRef>
          </c:yVal>
          <c:smooth val="0"/>
        </c:ser>
        <c:axId val="10732860"/>
        <c:axId val="29486877"/>
      </c:scatterChart>
      <c:valAx>
        <c:axId val="10732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obj. vlhkost (-)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86877"/>
        <c:crossesAt val="-1000"/>
        <c:crossBetween val="midCat"/>
        <c:dispUnits/>
      </c:valAx>
      <c:valAx>
        <c:axId val="29486877"/>
        <c:scaling>
          <c:orientation val="minMax"/>
          <c:max val="0"/>
          <c:min val="-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hloubka (mm)</a:t>
                </a:r>
              </a:p>
            </c:rich>
          </c:tx>
          <c:layout>
            <c:manualLayout>
              <c:xMode val="factor"/>
              <c:yMode val="factor"/>
              <c:x val="-0.02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328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2"/>
          <c:y val="0.56875"/>
          <c:w val="0.242"/>
          <c:h val="0.1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Retenční čára</a:t>
            </a:r>
          </a:p>
        </c:rich>
      </c:tx>
      <c:layout>
        <c:manualLayout>
          <c:xMode val="factor"/>
          <c:yMode val="factor"/>
          <c:x val="0.03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5525"/>
          <c:w val="0.94325"/>
          <c:h val="0.87225"/>
        </c:manualLayout>
      </c:layout>
      <c:scatterChart>
        <c:scatterStyle val="lineMarker"/>
        <c:varyColors val="0"/>
        <c:ser>
          <c:idx val="0"/>
          <c:order val="0"/>
          <c:tx>
            <c:v>sucho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retencka!$B$6:$B$12</c:f>
              <c:numCache/>
            </c:numRef>
          </c:xVal>
          <c:yVal>
            <c:numRef>
              <c:f>retencka!$A$6:$A$12</c:f>
              <c:numCache/>
            </c:numRef>
          </c:yVal>
          <c:smooth val="0"/>
        </c:ser>
        <c:axId val="64055302"/>
        <c:axId val="39626807"/>
      </c:scatterChart>
      <c:valAx>
        <c:axId val="64055302"/>
        <c:scaling>
          <c:orientation val="minMax"/>
          <c:max val="0.5"/>
          <c:min val="0.1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obj. vlhkost (-)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26807"/>
        <c:crossesAt val="-1000"/>
        <c:crossBetween val="midCat"/>
        <c:dispUnits/>
        <c:majorUnit val="0.125"/>
      </c:valAx>
      <c:valAx>
        <c:axId val="39626807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sací tlak (cm v.s. 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553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"/>
          <c:w val="0.94175"/>
          <c:h val="0.9405"/>
        </c:manualLayout>
      </c:layout>
      <c:scatterChart>
        <c:scatterStyle val="lineMarker"/>
        <c:varyColors val="0"/>
        <c:ser>
          <c:idx val="1"/>
          <c:order val="0"/>
          <c:tx>
            <c:v>sucho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retencka!$C$25:$C$27</c:f>
              <c:numCache/>
            </c:numRef>
          </c:xVal>
          <c:yVal>
            <c:numRef>
              <c:f>retencka!$A$25:$A$27</c:f>
              <c:numCache/>
            </c:numRef>
          </c:yVal>
          <c:smooth val="0"/>
        </c:ser>
        <c:ser>
          <c:idx val="0"/>
          <c:order val="1"/>
          <c:tx>
            <c:v>sucho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retencka!$B$25:$B$27</c:f>
              <c:numCache/>
            </c:numRef>
          </c:xVal>
          <c:yVal>
            <c:numRef>
              <c:f>retencka!$A$25:$A$27</c:f>
              <c:numCache/>
            </c:numRef>
          </c:yVal>
          <c:smooth val="0"/>
        </c:ser>
        <c:axId val="21096944"/>
        <c:axId val="55654769"/>
      </c:scatterChart>
      <c:valAx>
        <c:axId val="21096944"/>
        <c:scaling>
          <c:orientation val="minMax"/>
          <c:max val="0.5"/>
          <c:min val="0.1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obj. vlhkost (-)</a:t>
                </a:r>
              </a:p>
            </c:rich>
          </c:tx>
          <c:layout>
            <c:manualLayout>
              <c:xMode val="factor"/>
              <c:yMode val="factor"/>
              <c:x val="-0.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54769"/>
        <c:crossesAt val="-1000"/>
        <c:crossBetween val="midCat"/>
        <c:dispUnits/>
        <c:majorUnit val="0.125"/>
      </c:valAx>
      <c:valAx>
        <c:axId val="55654769"/>
        <c:scaling>
          <c:orientation val="minMax"/>
          <c:max val="0"/>
          <c:min val="-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hloubka pod terénem (mm)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969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3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"/>
          <c:w val="0.939"/>
          <c:h val="0.94075"/>
        </c:manualLayout>
      </c:layout>
      <c:scatterChart>
        <c:scatterStyle val="lineMarker"/>
        <c:varyColors val="0"/>
        <c:ser>
          <c:idx val="1"/>
          <c:order val="0"/>
          <c:tx>
            <c:v>sucho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retencka!$C$19:$C$21</c:f>
              <c:numCache/>
            </c:numRef>
          </c:xVal>
          <c:yVal>
            <c:numRef>
              <c:f>retencka!$A$19:$A$21</c:f>
              <c:numCache/>
            </c:numRef>
          </c:yVal>
          <c:smooth val="0"/>
        </c:ser>
        <c:ser>
          <c:idx val="0"/>
          <c:order val="1"/>
          <c:tx>
            <c:v>sucho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retencka!$B$19:$B$21</c:f>
              <c:numCache/>
            </c:numRef>
          </c:xVal>
          <c:yVal>
            <c:numRef>
              <c:f>retencka!$A$19:$A$21</c:f>
              <c:numCache/>
            </c:numRef>
          </c:yVal>
          <c:smooth val="0"/>
        </c:ser>
        <c:axId val="31130874"/>
        <c:axId val="11742411"/>
      </c:scatterChart>
      <c:valAx>
        <c:axId val="31130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sací tlak (abs cm v.s.)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42411"/>
        <c:crossesAt val="-1000"/>
        <c:crossBetween val="midCat"/>
        <c:dispUnits/>
      </c:valAx>
      <c:valAx>
        <c:axId val="11742411"/>
        <c:scaling>
          <c:orientation val="minMax"/>
          <c:max val="0"/>
          <c:min val="-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hloubka pod terénem (mm)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308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3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2775"/>
          <c:w val="0.96675"/>
          <c:h val="0.90175"/>
        </c:manualLayout>
      </c:layout>
      <c:scatterChart>
        <c:scatterStyle val="lineMarker"/>
        <c:varyColors val="0"/>
        <c:ser>
          <c:idx val="0"/>
          <c:order val="0"/>
          <c:tx>
            <c:v>infiltrační schopnost půdy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infiltrace!$C$7:$C$24</c:f>
              <c:numCache/>
            </c:numRef>
          </c:xVal>
          <c:yVal>
            <c:numRef>
              <c:f>infiltrace!$F$7:$F$24</c:f>
              <c:numCache/>
            </c:numRef>
          </c:yVal>
          <c:smooth val="0"/>
        </c:ser>
        <c:ser>
          <c:idx val="1"/>
          <c:order val="1"/>
          <c:tx>
            <c:v>úhrn srážky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percentage"/>
            <c:val val="100"/>
            <c:noEndCap val="0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infiltrace!$C$7:$C$24</c:f>
              <c:numCache/>
            </c:numRef>
          </c:xVal>
          <c:yVal>
            <c:numRef>
              <c:f>infiltrace!$E$7:$E$24</c:f>
              <c:numCache/>
            </c:numRef>
          </c:yVal>
          <c:smooth val="0"/>
        </c:ser>
        <c:axId val="38572836"/>
        <c:axId val="11611205"/>
      </c:scatterChart>
      <c:valAx>
        <c:axId val="38572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čas (min)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11205"/>
        <c:crossesAt val="-1000"/>
        <c:crossBetween val="midCat"/>
        <c:dispUnits/>
        <c:majorUnit val="10"/>
      </c:valAx>
      <c:valAx>
        <c:axId val="11611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 deště/infiltrace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728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175"/>
          <c:y val="0.04575"/>
          <c:w val="0.5095"/>
          <c:h val="0.1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2</xdr:row>
      <xdr:rowOff>0</xdr:rowOff>
    </xdr:from>
    <xdr:to>
      <xdr:col>16</xdr:col>
      <xdr:colOff>428625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3876675" y="323850"/>
        <a:ext cx="64198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466725</xdr:colOff>
      <xdr:row>4</xdr:row>
      <xdr:rowOff>104775</xdr:rowOff>
    </xdr:from>
    <xdr:to>
      <xdr:col>14</xdr:col>
      <xdr:colOff>514350</xdr:colOff>
      <xdr:row>6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6067425" y="752475"/>
          <a:ext cx="3095625" cy="371475"/>
        </a:xfrm>
        <a:prstGeom prst="rect">
          <a:avLst/>
        </a:prstGeom>
        <a:solidFill>
          <a:srgbClr val="FFCC99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 mm x (0.50-0.10)=40 mm</a:t>
          </a:r>
        </a:p>
      </xdr:txBody>
    </xdr:sp>
    <xdr:clientData/>
  </xdr:twoCellAnchor>
  <xdr:twoCellAnchor>
    <xdr:from>
      <xdr:col>10</xdr:col>
      <xdr:colOff>228600</xdr:colOff>
      <xdr:row>7</xdr:row>
      <xdr:rowOff>0</xdr:rowOff>
    </xdr:from>
    <xdr:to>
      <xdr:col>14</xdr:col>
      <xdr:colOff>514350</xdr:colOff>
      <xdr:row>9</xdr:row>
      <xdr:rowOff>47625</xdr:rowOff>
    </xdr:to>
    <xdr:sp>
      <xdr:nvSpPr>
        <xdr:cNvPr id="3" name="Rectangle 4"/>
        <xdr:cNvSpPr>
          <a:spLocks/>
        </xdr:cNvSpPr>
      </xdr:nvSpPr>
      <xdr:spPr>
        <a:xfrm>
          <a:off x="6438900" y="1133475"/>
          <a:ext cx="2724150" cy="371475"/>
        </a:xfrm>
        <a:prstGeom prst="rect">
          <a:avLst/>
        </a:prstGeom>
        <a:solidFill>
          <a:srgbClr val="FFCC99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9</xdr:row>
      <xdr:rowOff>66675</xdr:rowOff>
    </xdr:from>
    <xdr:to>
      <xdr:col>14</xdr:col>
      <xdr:colOff>514350</xdr:colOff>
      <xdr:row>11</xdr:row>
      <xdr:rowOff>114300</xdr:rowOff>
    </xdr:to>
    <xdr:sp>
      <xdr:nvSpPr>
        <xdr:cNvPr id="4" name="Rectangle 5"/>
        <xdr:cNvSpPr>
          <a:spLocks/>
        </xdr:cNvSpPr>
      </xdr:nvSpPr>
      <xdr:spPr>
        <a:xfrm>
          <a:off x="6838950" y="1524000"/>
          <a:ext cx="2324100" cy="371475"/>
        </a:xfrm>
        <a:prstGeom prst="rect">
          <a:avLst/>
        </a:prstGeom>
        <a:solidFill>
          <a:srgbClr val="FFCC99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11</xdr:row>
      <xdr:rowOff>133350</xdr:rowOff>
    </xdr:from>
    <xdr:to>
      <xdr:col>14</xdr:col>
      <xdr:colOff>504825</xdr:colOff>
      <xdr:row>14</xdr:row>
      <xdr:rowOff>19050</xdr:rowOff>
    </xdr:to>
    <xdr:sp>
      <xdr:nvSpPr>
        <xdr:cNvPr id="5" name="Rectangle 6"/>
        <xdr:cNvSpPr>
          <a:spLocks/>
        </xdr:cNvSpPr>
      </xdr:nvSpPr>
      <xdr:spPr>
        <a:xfrm>
          <a:off x="7448550" y="1914525"/>
          <a:ext cx="1704975" cy="371475"/>
        </a:xfrm>
        <a:prstGeom prst="rect">
          <a:avLst/>
        </a:prstGeom>
        <a:solidFill>
          <a:srgbClr val="FFCC99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571500</xdr:colOff>
      <xdr:row>14</xdr:row>
      <xdr:rowOff>47625</xdr:rowOff>
    </xdr:from>
    <xdr:to>
      <xdr:col>14</xdr:col>
      <xdr:colOff>523875</xdr:colOff>
      <xdr:row>16</xdr:row>
      <xdr:rowOff>95250</xdr:rowOff>
    </xdr:to>
    <xdr:sp>
      <xdr:nvSpPr>
        <xdr:cNvPr id="6" name="Rectangle 7"/>
        <xdr:cNvSpPr>
          <a:spLocks/>
        </xdr:cNvSpPr>
      </xdr:nvSpPr>
      <xdr:spPr>
        <a:xfrm>
          <a:off x="8001000" y="2314575"/>
          <a:ext cx="1171575" cy="371475"/>
        </a:xfrm>
        <a:prstGeom prst="rect">
          <a:avLst/>
        </a:prstGeom>
        <a:solidFill>
          <a:srgbClr val="FFCC99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342900</xdr:colOff>
      <xdr:row>16</xdr:row>
      <xdr:rowOff>123825</xdr:rowOff>
    </xdr:from>
    <xdr:to>
      <xdr:col>14</xdr:col>
      <xdr:colOff>495300</xdr:colOff>
      <xdr:row>19</xdr:row>
      <xdr:rowOff>9525</xdr:rowOff>
    </xdr:to>
    <xdr:sp>
      <xdr:nvSpPr>
        <xdr:cNvPr id="7" name="Rectangle 8"/>
        <xdr:cNvSpPr>
          <a:spLocks/>
        </xdr:cNvSpPr>
      </xdr:nvSpPr>
      <xdr:spPr>
        <a:xfrm>
          <a:off x="8382000" y="2714625"/>
          <a:ext cx="762000" cy="371475"/>
        </a:xfrm>
        <a:prstGeom prst="rect">
          <a:avLst/>
        </a:prstGeom>
        <a:solidFill>
          <a:srgbClr val="FFCC99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19</xdr:row>
      <xdr:rowOff>19050</xdr:rowOff>
    </xdr:from>
    <xdr:to>
      <xdr:col>14</xdr:col>
      <xdr:colOff>495300</xdr:colOff>
      <xdr:row>21</xdr:row>
      <xdr:rowOff>66675</xdr:rowOff>
    </xdr:to>
    <xdr:sp>
      <xdr:nvSpPr>
        <xdr:cNvPr id="8" name="Rectangle 9"/>
        <xdr:cNvSpPr>
          <a:spLocks/>
        </xdr:cNvSpPr>
      </xdr:nvSpPr>
      <xdr:spPr>
        <a:xfrm>
          <a:off x="8763000" y="3095625"/>
          <a:ext cx="381000" cy="371475"/>
        </a:xfrm>
        <a:prstGeom prst="rect">
          <a:avLst/>
        </a:prstGeom>
        <a:solidFill>
          <a:srgbClr val="FFCC99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352425</xdr:colOff>
      <xdr:row>21</xdr:row>
      <xdr:rowOff>85725</xdr:rowOff>
    </xdr:from>
    <xdr:to>
      <xdr:col>14</xdr:col>
      <xdr:colOff>495300</xdr:colOff>
      <xdr:row>23</xdr:row>
      <xdr:rowOff>133350</xdr:rowOff>
    </xdr:to>
    <xdr:sp>
      <xdr:nvSpPr>
        <xdr:cNvPr id="9" name="Rectangle 10"/>
        <xdr:cNvSpPr>
          <a:spLocks/>
        </xdr:cNvSpPr>
      </xdr:nvSpPr>
      <xdr:spPr>
        <a:xfrm>
          <a:off x="9001125" y="3486150"/>
          <a:ext cx="142875" cy="371475"/>
        </a:xfrm>
        <a:prstGeom prst="rect">
          <a:avLst/>
        </a:prstGeom>
        <a:solidFill>
          <a:srgbClr val="FFCC99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466725</xdr:colOff>
      <xdr:row>23</xdr:row>
      <xdr:rowOff>152400</xdr:rowOff>
    </xdr:from>
    <xdr:to>
      <xdr:col>14</xdr:col>
      <xdr:colOff>504825</xdr:colOff>
      <xdr:row>26</xdr:row>
      <xdr:rowOff>38100</xdr:rowOff>
    </xdr:to>
    <xdr:sp>
      <xdr:nvSpPr>
        <xdr:cNvPr id="10" name="Rectangle 11"/>
        <xdr:cNvSpPr>
          <a:spLocks/>
        </xdr:cNvSpPr>
      </xdr:nvSpPr>
      <xdr:spPr>
        <a:xfrm>
          <a:off x="9115425" y="3876675"/>
          <a:ext cx="38100" cy="371475"/>
        </a:xfrm>
        <a:prstGeom prst="rect">
          <a:avLst/>
        </a:prstGeom>
        <a:solidFill>
          <a:srgbClr val="FFCC99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2</xdr:row>
      <xdr:rowOff>0</xdr:rowOff>
    </xdr:from>
    <xdr:to>
      <xdr:col>16</xdr:col>
      <xdr:colOff>428625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3762375" y="323850"/>
        <a:ext cx="64198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447675</xdr:colOff>
      <xdr:row>4</xdr:row>
      <xdr:rowOff>104775</xdr:rowOff>
    </xdr:from>
    <xdr:to>
      <xdr:col>14</xdr:col>
      <xdr:colOff>514350</xdr:colOff>
      <xdr:row>6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5324475" y="752475"/>
          <a:ext cx="3724275" cy="371475"/>
        </a:xfrm>
        <a:prstGeom prst="rect">
          <a:avLst/>
        </a:prstGeom>
        <a:solidFill>
          <a:srgbClr val="FFCC99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 mm x (0.50-0.02)=48 mm</a:t>
          </a:r>
        </a:p>
      </xdr:txBody>
    </xdr:sp>
    <xdr:clientData/>
  </xdr:twoCellAnchor>
  <xdr:twoCellAnchor>
    <xdr:from>
      <xdr:col>9</xdr:col>
      <xdr:colOff>447675</xdr:colOff>
      <xdr:row>7</xdr:row>
      <xdr:rowOff>0</xdr:rowOff>
    </xdr:from>
    <xdr:to>
      <xdr:col>13</xdr:col>
      <xdr:colOff>333375</xdr:colOff>
      <xdr:row>9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5934075" y="1133475"/>
          <a:ext cx="2324100" cy="371475"/>
        </a:xfrm>
        <a:prstGeom prst="rect">
          <a:avLst/>
        </a:prstGeom>
        <a:solidFill>
          <a:srgbClr val="FFCC99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590550</xdr:colOff>
      <xdr:row>9</xdr:row>
      <xdr:rowOff>66675</xdr:rowOff>
    </xdr:from>
    <xdr:to>
      <xdr:col>12</xdr:col>
      <xdr:colOff>314325</xdr:colOff>
      <xdr:row>11</xdr:row>
      <xdr:rowOff>114300</xdr:rowOff>
    </xdr:to>
    <xdr:sp>
      <xdr:nvSpPr>
        <xdr:cNvPr id="4" name="Rectangle 4"/>
        <xdr:cNvSpPr>
          <a:spLocks/>
        </xdr:cNvSpPr>
      </xdr:nvSpPr>
      <xdr:spPr>
        <a:xfrm>
          <a:off x="6686550" y="1524000"/>
          <a:ext cx="942975" cy="371475"/>
        </a:xfrm>
        <a:prstGeom prst="rect">
          <a:avLst/>
        </a:prstGeom>
        <a:solidFill>
          <a:srgbClr val="FFCC99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11</xdr:row>
      <xdr:rowOff>133350</xdr:rowOff>
    </xdr:from>
    <xdr:to>
      <xdr:col>12</xdr:col>
      <xdr:colOff>142875</xdr:colOff>
      <xdr:row>14</xdr:row>
      <xdr:rowOff>19050</xdr:rowOff>
    </xdr:to>
    <xdr:sp>
      <xdr:nvSpPr>
        <xdr:cNvPr id="5" name="Rectangle 5"/>
        <xdr:cNvSpPr>
          <a:spLocks/>
        </xdr:cNvSpPr>
      </xdr:nvSpPr>
      <xdr:spPr>
        <a:xfrm>
          <a:off x="7362825" y="1914525"/>
          <a:ext cx="95250" cy="371475"/>
        </a:xfrm>
        <a:prstGeom prst="rect">
          <a:avLst/>
        </a:prstGeom>
        <a:solidFill>
          <a:srgbClr val="FFCC99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590550</xdr:colOff>
      <xdr:row>14</xdr:row>
      <xdr:rowOff>57150</xdr:rowOff>
    </xdr:from>
    <xdr:to>
      <xdr:col>13</xdr:col>
      <xdr:colOff>76200</xdr:colOff>
      <xdr:row>16</xdr:row>
      <xdr:rowOff>104775</xdr:rowOff>
    </xdr:to>
    <xdr:sp>
      <xdr:nvSpPr>
        <xdr:cNvPr id="6" name="Rectangle 6"/>
        <xdr:cNvSpPr>
          <a:spLocks/>
        </xdr:cNvSpPr>
      </xdr:nvSpPr>
      <xdr:spPr>
        <a:xfrm>
          <a:off x="7905750" y="2324100"/>
          <a:ext cx="95250" cy="371475"/>
        </a:xfrm>
        <a:prstGeom prst="rect">
          <a:avLst/>
        </a:prstGeom>
        <a:solidFill>
          <a:srgbClr val="FFCC99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352425</xdr:colOff>
      <xdr:row>16</xdr:row>
      <xdr:rowOff>114300</xdr:rowOff>
    </xdr:from>
    <xdr:to>
      <xdr:col>13</xdr:col>
      <xdr:colOff>447675</xdr:colOff>
      <xdr:row>19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8277225" y="2705100"/>
          <a:ext cx="95250" cy="371475"/>
        </a:xfrm>
        <a:prstGeom prst="rect">
          <a:avLst/>
        </a:prstGeom>
        <a:solidFill>
          <a:srgbClr val="FFCC99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19</xdr:row>
      <xdr:rowOff>28575</xdr:rowOff>
    </xdr:from>
    <xdr:to>
      <xdr:col>14</xdr:col>
      <xdr:colOff>171450</xdr:colOff>
      <xdr:row>21</xdr:row>
      <xdr:rowOff>76200</xdr:rowOff>
    </xdr:to>
    <xdr:sp>
      <xdr:nvSpPr>
        <xdr:cNvPr id="8" name="Rectangle 8"/>
        <xdr:cNvSpPr>
          <a:spLocks/>
        </xdr:cNvSpPr>
      </xdr:nvSpPr>
      <xdr:spPr>
        <a:xfrm>
          <a:off x="8648700" y="3105150"/>
          <a:ext cx="57150" cy="371475"/>
        </a:xfrm>
        <a:prstGeom prst="rect">
          <a:avLst/>
        </a:prstGeom>
        <a:solidFill>
          <a:srgbClr val="FFCC99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0</xdr:rowOff>
    </xdr:from>
    <xdr:to>
      <xdr:col>11</xdr:col>
      <xdr:colOff>485775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2714625" y="0"/>
        <a:ext cx="46672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314325</xdr:colOff>
      <xdr:row>28</xdr:row>
      <xdr:rowOff>38100</xdr:rowOff>
    </xdr:from>
    <xdr:to>
      <xdr:col>13</xdr:col>
      <xdr:colOff>0</xdr:colOff>
      <xdr:row>54</xdr:row>
      <xdr:rowOff>0</xdr:rowOff>
    </xdr:to>
    <xdr:graphicFrame>
      <xdr:nvGraphicFramePr>
        <xdr:cNvPr id="2" name="Chart 9"/>
        <xdr:cNvGraphicFramePr/>
      </xdr:nvGraphicFramePr>
      <xdr:xfrm>
        <a:off x="4162425" y="5000625"/>
        <a:ext cx="395287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28575</xdr:rowOff>
    </xdr:from>
    <xdr:to>
      <xdr:col>6</xdr:col>
      <xdr:colOff>257175</xdr:colOff>
      <xdr:row>54</xdr:row>
      <xdr:rowOff>0</xdr:rowOff>
    </xdr:to>
    <xdr:graphicFrame>
      <xdr:nvGraphicFramePr>
        <xdr:cNvPr id="3" name="Chart 12"/>
        <xdr:cNvGraphicFramePr/>
      </xdr:nvGraphicFramePr>
      <xdr:xfrm>
        <a:off x="0" y="4991100"/>
        <a:ext cx="4105275" cy="4181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152400</xdr:rowOff>
    </xdr:from>
    <xdr:to>
      <xdr:col>11</xdr:col>
      <xdr:colOff>514350</xdr:colOff>
      <xdr:row>49</xdr:row>
      <xdr:rowOff>123825</xdr:rowOff>
    </xdr:to>
    <xdr:grpSp>
      <xdr:nvGrpSpPr>
        <xdr:cNvPr id="1" name="Group 23"/>
        <xdr:cNvGrpSpPr>
          <a:grpSpLocks/>
        </xdr:cNvGrpSpPr>
      </xdr:nvGrpSpPr>
      <xdr:grpSpPr>
        <a:xfrm>
          <a:off x="0" y="3733800"/>
          <a:ext cx="9058275" cy="4343400"/>
          <a:chOff x="0" y="322"/>
          <a:chExt cx="925" cy="45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0" y="322"/>
          <a:ext cx="925" cy="45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22"/>
          <xdr:cNvSpPr>
            <a:spLocks/>
          </xdr:cNvSpPr>
        </xdr:nvSpPr>
        <xdr:spPr>
          <a:xfrm>
            <a:off x="463" y="410"/>
            <a:ext cx="30" cy="0"/>
          </a:xfrm>
          <a:prstGeom prst="lin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28</xdr:row>
      <xdr:rowOff>57150</xdr:rowOff>
    </xdr:from>
    <xdr:to>
      <xdr:col>3</xdr:col>
      <xdr:colOff>161925</xdr:colOff>
      <xdr:row>34</xdr:row>
      <xdr:rowOff>133350</xdr:rowOff>
    </xdr:to>
    <xdr:sp>
      <xdr:nvSpPr>
        <xdr:cNvPr id="4" name="Rectangle 3"/>
        <xdr:cNvSpPr>
          <a:spLocks/>
        </xdr:cNvSpPr>
      </xdr:nvSpPr>
      <xdr:spPr>
        <a:xfrm>
          <a:off x="1400175" y="4610100"/>
          <a:ext cx="590550" cy="1047750"/>
        </a:xfrm>
        <a:prstGeom prst="rect">
          <a:avLst/>
        </a:prstGeom>
        <a:solidFill>
          <a:srgbClr val="FFCC99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31</xdr:row>
      <xdr:rowOff>104775</xdr:rowOff>
    </xdr:from>
    <xdr:to>
      <xdr:col>3</xdr:col>
      <xdr:colOff>800100</xdr:colOff>
      <xdr:row>38</xdr:row>
      <xdr:rowOff>19050</xdr:rowOff>
    </xdr:to>
    <xdr:sp>
      <xdr:nvSpPr>
        <xdr:cNvPr id="5" name="Rectangle 11"/>
        <xdr:cNvSpPr>
          <a:spLocks/>
        </xdr:cNvSpPr>
      </xdr:nvSpPr>
      <xdr:spPr>
        <a:xfrm>
          <a:off x="2038350" y="5143500"/>
          <a:ext cx="590550" cy="1047750"/>
        </a:xfrm>
        <a:prstGeom prst="rect">
          <a:avLst/>
        </a:prstGeom>
        <a:solidFill>
          <a:srgbClr val="FFCC99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771525</xdr:colOff>
      <xdr:row>41</xdr:row>
      <xdr:rowOff>66675</xdr:rowOff>
    </xdr:from>
    <xdr:to>
      <xdr:col>6</xdr:col>
      <xdr:colOff>285750</xdr:colOff>
      <xdr:row>43</xdr:row>
      <xdr:rowOff>0</xdr:rowOff>
    </xdr:to>
    <xdr:sp>
      <xdr:nvSpPr>
        <xdr:cNvPr id="6" name="Rectangle 12"/>
        <xdr:cNvSpPr>
          <a:spLocks/>
        </xdr:cNvSpPr>
      </xdr:nvSpPr>
      <xdr:spPr>
        <a:xfrm>
          <a:off x="4514850" y="6724650"/>
          <a:ext cx="590550" cy="257175"/>
        </a:xfrm>
        <a:prstGeom prst="rect">
          <a:avLst/>
        </a:prstGeom>
        <a:solidFill>
          <a:srgbClr val="FFCC99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38</xdr:row>
      <xdr:rowOff>19050</xdr:rowOff>
    </xdr:from>
    <xdr:to>
      <xdr:col>6</xdr:col>
      <xdr:colOff>914400</xdr:colOff>
      <xdr:row>43</xdr:row>
      <xdr:rowOff>66675</xdr:rowOff>
    </xdr:to>
    <xdr:sp>
      <xdr:nvSpPr>
        <xdr:cNvPr id="7" name="Rectangle 13"/>
        <xdr:cNvSpPr>
          <a:spLocks/>
        </xdr:cNvSpPr>
      </xdr:nvSpPr>
      <xdr:spPr>
        <a:xfrm>
          <a:off x="5143500" y="6191250"/>
          <a:ext cx="590550" cy="857250"/>
        </a:xfrm>
        <a:prstGeom prst="rect">
          <a:avLst/>
        </a:prstGeom>
        <a:solidFill>
          <a:srgbClr val="FFCC99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923925</xdr:colOff>
      <xdr:row>34</xdr:row>
      <xdr:rowOff>142875</xdr:rowOff>
    </xdr:from>
    <xdr:to>
      <xdr:col>7</xdr:col>
      <xdr:colOff>476250</xdr:colOff>
      <xdr:row>43</xdr:row>
      <xdr:rowOff>76200</xdr:rowOff>
    </xdr:to>
    <xdr:sp>
      <xdr:nvSpPr>
        <xdr:cNvPr id="8" name="Rectangle 14"/>
        <xdr:cNvSpPr>
          <a:spLocks/>
        </xdr:cNvSpPr>
      </xdr:nvSpPr>
      <xdr:spPr>
        <a:xfrm>
          <a:off x="5743575" y="5667375"/>
          <a:ext cx="590550" cy="1390650"/>
        </a:xfrm>
        <a:prstGeom prst="rect">
          <a:avLst/>
        </a:prstGeom>
        <a:solidFill>
          <a:srgbClr val="FFCC99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39</xdr:row>
      <xdr:rowOff>123825</xdr:rowOff>
    </xdr:from>
    <xdr:to>
      <xdr:col>8</xdr:col>
      <xdr:colOff>228600</xdr:colOff>
      <xdr:row>43</xdr:row>
      <xdr:rowOff>76200</xdr:rowOff>
    </xdr:to>
    <xdr:sp>
      <xdr:nvSpPr>
        <xdr:cNvPr id="9" name="Rectangle 15"/>
        <xdr:cNvSpPr>
          <a:spLocks/>
        </xdr:cNvSpPr>
      </xdr:nvSpPr>
      <xdr:spPr>
        <a:xfrm>
          <a:off x="6353175" y="6457950"/>
          <a:ext cx="590550" cy="600075"/>
        </a:xfrm>
        <a:prstGeom prst="rect">
          <a:avLst/>
        </a:prstGeom>
        <a:solidFill>
          <a:srgbClr val="FFCC99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41</xdr:row>
      <xdr:rowOff>47625</xdr:rowOff>
    </xdr:from>
    <xdr:to>
      <xdr:col>9</xdr:col>
      <xdr:colOff>266700</xdr:colOff>
      <xdr:row>43</xdr:row>
      <xdr:rowOff>95250</xdr:rowOff>
    </xdr:to>
    <xdr:sp>
      <xdr:nvSpPr>
        <xdr:cNvPr id="10" name="Rectangle 16"/>
        <xdr:cNvSpPr>
          <a:spLocks/>
        </xdr:cNvSpPr>
      </xdr:nvSpPr>
      <xdr:spPr>
        <a:xfrm>
          <a:off x="6953250" y="6705600"/>
          <a:ext cx="638175" cy="371475"/>
        </a:xfrm>
        <a:prstGeom prst="rect">
          <a:avLst/>
        </a:prstGeom>
        <a:solidFill>
          <a:srgbClr val="FFCC99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43</xdr:row>
      <xdr:rowOff>104775</xdr:rowOff>
    </xdr:from>
    <xdr:to>
      <xdr:col>10</xdr:col>
      <xdr:colOff>257175</xdr:colOff>
      <xdr:row>44</xdr:row>
      <xdr:rowOff>95250</xdr:rowOff>
    </xdr:to>
    <xdr:sp>
      <xdr:nvSpPr>
        <xdr:cNvPr id="11" name="Rectangle 17"/>
        <xdr:cNvSpPr>
          <a:spLocks/>
        </xdr:cNvSpPr>
      </xdr:nvSpPr>
      <xdr:spPr>
        <a:xfrm>
          <a:off x="7600950" y="7086600"/>
          <a:ext cx="590550" cy="152400"/>
        </a:xfrm>
        <a:prstGeom prst="rect">
          <a:avLst/>
        </a:prstGeom>
        <a:solidFill>
          <a:srgbClr val="FF99CC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5</xdr:col>
      <xdr:colOff>152400</xdr:colOff>
      <xdr:row>42</xdr:row>
      <xdr:rowOff>123825</xdr:rowOff>
    </xdr:from>
    <xdr:to>
      <xdr:col>5</xdr:col>
      <xdr:colOff>742950</xdr:colOff>
      <xdr:row>44</xdr:row>
      <xdr:rowOff>114300</xdr:rowOff>
    </xdr:to>
    <xdr:sp>
      <xdr:nvSpPr>
        <xdr:cNvPr id="12" name="Rectangle 18"/>
        <xdr:cNvSpPr>
          <a:spLocks/>
        </xdr:cNvSpPr>
      </xdr:nvSpPr>
      <xdr:spPr>
        <a:xfrm>
          <a:off x="3895725" y="6943725"/>
          <a:ext cx="590550" cy="314325"/>
        </a:xfrm>
        <a:prstGeom prst="rect">
          <a:avLst/>
        </a:prstGeom>
        <a:solidFill>
          <a:srgbClr val="FF99CC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4</xdr:col>
      <xdr:colOff>485775</xdr:colOff>
      <xdr:row>42</xdr:row>
      <xdr:rowOff>28575</xdr:rowOff>
    </xdr:from>
    <xdr:to>
      <xdr:col>5</xdr:col>
      <xdr:colOff>133350</xdr:colOff>
      <xdr:row>44</xdr:row>
      <xdr:rowOff>104775</xdr:rowOff>
    </xdr:to>
    <xdr:sp>
      <xdr:nvSpPr>
        <xdr:cNvPr id="13" name="Rectangle 19"/>
        <xdr:cNvSpPr>
          <a:spLocks/>
        </xdr:cNvSpPr>
      </xdr:nvSpPr>
      <xdr:spPr>
        <a:xfrm>
          <a:off x="3286125" y="6848475"/>
          <a:ext cx="590550" cy="400050"/>
        </a:xfrm>
        <a:prstGeom prst="rect">
          <a:avLst/>
        </a:prstGeom>
        <a:solidFill>
          <a:srgbClr val="FF99CC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3</xdr:col>
      <xdr:colOff>828675</xdr:colOff>
      <xdr:row>41</xdr:row>
      <xdr:rowOff>57150</xdr:rowOff>
    </xdr:from>
    <xdr:to>
      <xdr:col>4</xdr:col>
      <xdr:colOff>476250</xdr:colOff>
      <xdr:row>43</xdr:row>
      <xdr:rowOff>133350</xdr:rowOff>
    </xdr:to>
    <xdr:sp>
      <xdr:nvSpPr>
        <xdr:cNvPr id="14" name="Rectangle 20"/>
        <xdr:cNvSpPr>
          <a:spLocks/>
        </xdr:cNvSpPr>
      </xdr:nvSpPr>
      <xdr:spPr>
        <a:xfrm>
          <a:off x="2657475" y="6715125"/>
          <a:ext cx="619125" cy="400050"/>
        </a:xfrm>
        <a:prstGeom prst="rect">
          <a:avLst/>
        </a:prstGeom>
        <a:solidFill>
          <a:srgbClr val="FF99CC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</xdr:col>
      <xdr:colOff>161925</xdr:colOff>
      <xdr:row>28</xdr:row>
      <xdr:rowOff>57150</xdr:rowOff>
    </xdr:from>
    <xdr:to>
      <xdr:col>2</xdr:col>
      <xdr:colOff>142875</xdr:colOff>
      <xdr:row>31</xdr:row>
      <xdr:rowOff>66675</xdr:rowOff>
    </xdr:to>
    <xdr:sp>
      <xdr:nvSpPr>
        <xdr:cNvPr id="15" name="Rectangle 21"/>
        <xdr:cNvSpPr>
          <a:spLocks/>
        </xdr:cNvSpPr>
      </xdr:nvSpPr>
      <xdr:spPr>
        <a:xfrm>
          <a:off x="771525" y="4610100"/>
          <a:ext cx="590550" cy="495300"/>
        </a:xfrm>
        <a:prstGeom prst="rect">
          <a:avLst/>
        </a:prstGeom>
        <a:solidFill>
          <a:srgbClr val="FF99CC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9.140625" style="1" customWidth="1"/>
    <col min="3" max="3" width="10.8515625" style="0" customWidth="1"/>
  </cols>
  <sheetData>
    <row r="1" spans="1:5" ht="12.75">
      <c r="A1" s="2" t="s">
        <v>5</v>
      </c>
      <c r="B1" s="5" t="s">
        <v>1</v>
      </c>
      <c r="C1" s="7" t="s">
        <v>7</v>
      </c>
      <c r="D1" s="9" t="s">
        <v>2</v>
      </c>
      <c r="E1" s="2"/>
    </row>
    <row r="2" spans="1:4" ht="12.75">
      <c r="A2" t="s">
        <v>4</v>
      </c>
      <c r="B2" s="6" t="s">
        <v>6</v>
      </c>
      <c r="C2" s="8" t="s">
        <v>6</v>
      </c>
      <c r="D2" s="9" t="s">
        <v>3</v>
      </c>
    </row>
    <row r="3" spans="1:5" ht="12.75">
      <c r="A3">
        <v>-50</v>
      </c>
      <c r="B3" s="6">
        <v>0.1</v>
      </c>
      <c r="C3" s="8">
        <v>0.5</v>
      </c>
      <c r="D3" s="9">
        <f>(C3-B3)*100</f>
        <v>40</v>
      </c>
      <c r="E3" s="2" t="s">
        <v>4</v>
      </c>
    </row>
    <row r="4" spans="1:5" ht="12.75">
      <c r="A4">
        <f>+A3-100</f>
        <v>-150</v>
      </c>
      <c r="B4" s="6">
        <v>0.15</v>
      </c>
      <c r="C4" s="8">
        <v>0.5</v>
      </c>
      <c r="D4" s="9">
        <f aca="true" t="shared" si="0" ref="D4:D12">(C4-B4)*100</f>
        <v>35</v>
      </c>
      <c r="E4" s="2" t="s">
        <v>4</v>
      </c>
    </row>
    <row r="5" spans="1:5" ht="12.75">
      <c r="A5">
        <f aca="true" t="shared" si="1" ref="A5:A12">+A4-100</f>
        <v>-250</v>
      </c>
      <c r="B5" s="6">
        <v>0.2</v>
      </c>
      <c r="C5" s="8">
        <v>0.5</v>
      </c>
      <c r="D5" s="9">
        <f t="shared" si="0"/>
        <v>30</v>
      </c>
      <c r="E5" s="2" t="s">
        <v>4</v>
      </c>
    </row>
    <row r="6" spans="1:5" ht="12.75">
      <c r="A6">
        <f t="shared" si="1"/>
        <v>-350</v>
      </c>
      <c r="B6" s="6">
        <v>0.28</v>
      </c>
      <c r="C6" s="8">
        <v>0.5</v>
      </c>
      <c r="D6" s="9">
        <f t="shared" si="0"/>
        <v>21.999999999999996</v>
      </c>
      <c r="E6" s="2" t="s">
        <v>4</v>
      </c>
    </row>
    <row r="7" spans="1:5" ht="12.75">
      <c r="A7">
        <f t="shared" si="1"/>
        <v>-450</v>
      </c>
      <c r="B7" s="6">
        <v>0.35</v>
      </c>
      <c r="C7" s="8">
        <v>0.5</v>
      </c>
      <c r="D7" s="9">
        <f t="shared" si="0"/>
        <v>15.000000000000002</v>
      </c>
      <c r="E7" s="2" t="s">
        <v>4</v>
      </c>
    </row>
    <row r="8" spans="1:5" ht="12.75">
      <c r="A8">
        <f t="shared" si="1"/>
        <v>-550</v>
      </c>
      <c r="B8" s="6">
        <v>0.4</v>
      </c>
      <c r="C8" s="8">
        <v>0.5</v>
      </c>
      <c r="D8" s="9">
        <f t="shared" si="0"/>
        <v>9.999999999999998</v>
      </c>
      <c r="E8" s="2" t="s">
        <v>4</v>
      </c>
    </row>
    <row r="9" spans="1:5" ht="12.75">
      <c r="A9">
        <f t="shared" si="1"/>
        <v>-650</v>
      </c>
      <c r="B9" s="6">
        <v>0.45</v>
      </c>
      <c r="C9" s="8">
        <v>0.5</v>
      </c>
      <c r="D9" s="9">
        <f t="shared" si="0"/>
        <v>4.999999999999999</v>
      </c>
      <c r="E9" s="2" t="s">
        <v>4</v>
      </c>
    </row>
    <row r="10" spans="1:5" ht="12.75">
      <c r="A10">
        <f t="shared" si="1"/>
        <v>-750</v>
      </c>
      <c r="B10" s="6">
        <v>0.48</v>
      </c>
      <c r="C10" s="8">
        <v>0.5</v>
      </c>
      <c r="D10" s="9">
        <f t="shared" si="0"/>
        <v>2.0000000000000018</v>
      </c>
      <c r="E10" s="2" t="s">
        <v>4</v>
      </c>
    </row>
    <row r="11" spans="1:5" ht="12.75">
      <c r="A11">
        <f t="shared" si="1"/>
        <v>-850</v>
      </c>
      <c r="B11" s="6">
        <v>0.49</v>
      </c>
      <c r="C11" s="8">
        <v>0.5</v>
      </c>
      <c r="D11" s="9">
        <f t="shared" si="0"/>
        <v>1.0000000000000009</v>
      </c>
      <c r="E11" s="2" t="s">
        <v>4</v>
      </c>
    </row>
    <row r="12" spans="1:5" ht="12.75">
      <c r="A12">
        <f t="shared" si="1"/>
        <v>-950</v>
      </c>
      <c r="B12" s="6">
        <v>0.5</v>
      </c>
      <c r="C12" s="8">
        <v>0.5</v>
      </c>
      <c r="D12" s="9">
        <f t="shared" si="0"/>
        <v>0</v>
      </c>
      <c r="E12" s="2" t="s">
        <v>4</v>
      </c>
    </row>
    <row r="13" spans="4:5" ht="12.75">
      <c r="D13" s="3">
        <f>SUM(D3:D12)</f>
        <v>160</v>
      </c>
      <c r="E13" s="3" t="s">
        <v>4</v>
      </c>
    </row>
    <row r="16" ht="12.75">
      <c r="A16" s="2" t="s">
        <v>32</v>
      </c>
    </row>
    <row r="17" ht="12.75">
      <c r="A17" s="2" t="s">
        <v>15</v>
      </c>
    </row>
    <row r="18" ht="12.75">
      <c r="A18" s="2" t="s">
        <v>16</v>
      </c>
    </row>
    <row r="19" ht="12.75">
      <c r="A19" s="2" t="s">
        <v>17</v>
      </c>
    </row>
    <row r="20" ht="12.75">
      <c r="A20" s="2" t="s">
        <v>33</v>
      </c>
    </row>
    <row r="21" ht="12.75">
      <c r="A21" s="2" t="s">
        <v>34</v>
      </c>
    </row>
    <row r="22" spans="1:5" ht="12.75">
      <c r="A22" s="10">
        <f>+D13</f>
        <v>160</v>
      </c>
      <c r="B22" s="11" t="s">
        <v>14</v>
      </c>
      <c r="C22" s="12"/>
      <c r="D22" s="12"/>
      <c r="E22" s="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9.140625" style="1" customWidth="1"/>
  </cols>
  <sheetData>
    <row r="1" spans="1:5" ht="12.75">
      <c r="A1" s="2" t="s">
        <v>5</v>
      </c>
      <c r="B1" s="5" t="s">
        <v>1</v>
      </c>
      <c r="C1" s="7" t="s">
        <v>0</v>
      </c>
      <c r="D1" s="9" t="s">
        <v>2</v>
      </c>
      <c r="E1" s="2"/>
    </row>
    <row r="2" spans="1:4" ht="12.75">
      <c r="A2" t="s">
        <v>4</v>
      </c>
      <c r="B2" s="6" t="s">
        <v>6</v>
      </c>
      <c r="C2" s="8" t="s">
        <v>6</v>
      </c>
      <c r="D2" s="9" t="s">
        <v>3</v>
      </c>
    </row>
    <row r="3" spans="1:5" ht="12.75">
      <c r="A3">
        <v>-50</v>
      </c>
      <c r="B3" s="6">
        <v>0.02</v>
      </c>
      <c r="C3" s="8">
        <v>0.5</v>
      </c>
      <c r="D3" s="9">
        <f aca="true" t="shared" si="0" ref="D3:D12">(C3-B3)*100</f>
        <v>48</v>
      </c>
      <c r="E3" s="2" t="s">
        <v>4</v>
      </c>
    </row>
    <row r="4" spans="1:5" ht="12.75">
      <c r="A4">
        <f aca="true" t="shared" si="1" ref="A4:A12">+A3-100</f>
        <v>-150</v>
      </c>
      <c r="B4" s="6">
        <v>0.1</v>
      </c>
      <c r="C4" s="8">
        <v>0.4</v>
      </c>
      <c r="D4" s="9">
        <f t="shared" si="0"/>
        <v>30.000000000000004</v>
      </c>
      <c r="E4" s="2" t="s">
        <v>4</v>
      </c>
    </row>
    <row r="5" spans="1:5" ht="12.75">
      <c r="A5">
        <f t="shared" si="1"/>
        <v>-250</v>
      </c>
      <c r="B5" s="6">
        <v>0.2</v>
      </c>
      <c r="C5" s="8">
        <v>0.32</v>
      </c>
      <c r="D5" s="9">
        <f t="shared" si="0"/>
        <v>12</v>
      </c>
      <c r="E5" s="2" t="s">
        <v>4</v>
      </c>
    </row>
    <row r="6" spans="1:5" ht="12.75">
      <c r="A6">
        <f t="shared" si="1"/>
        <v>-350</v>
      </c>
      <c r="B6" s="6">
        <v>0.28</v>
      </c>
      <c r="C6" s="8">
        <v>0.3</v>
      </c>
      <c r="D6" s="9">
        <f t="shared" si="0"/>
        <v>1.9999999999999962</v>
      </c>
      <c r="E6" s="2" t="s">
        <v>4</v>
      </c>
    </row>
    <row r="7" spans="1:5" ht="12.75">
      <c r="A7">
        <f t="shared" si="1"/>
        <v>-450</v>
      </c>
      <c r="B7" s="6">
        <v>0.35</v>
      </c>
      <c r="C7" s="8">
        <v>0.37</v>
      </c>
      <c r="D7" s="9">
        <f t="shared" si="0"/>
        <v>2.0000000000000018</v>
      </c>
      <c r="E7" s="2" t="s">
        <v>4</v>
      </c>
    </row>
    <row r="8" spans="1:5" ht="12.75">
      <c r="A8">
        <f t="shared" si="1"/>
        <v>-550</v>
      </c>
      <c r="B8" s="6">
        <v>0.4</v>
      </c>
      <c r="C8" s="8">
        <v>0.42</v>
      </c>
      <c r="D8" s="9">
        <f t="shared" si="0"/>
        <v>1.9999999999999962</v>
      </c>
      <c r="E8" s="2" t="s">
        <v>4</v>
      </c>
    </row>
    <row r="9" spans="1:5" ht="12.75">
      <c r="A9">
        <f t="shared" si="1"/>
        <v>-650</v>
      </c>
      <c r="B9" s="6">
        <v>0.45</v>
      </c>
      <c r="C9" s="8">
        <v>0.46</v>
      </c>
      <c r="D9" s="9">
        <f t="shared" si="0"/>
        <v>1.0000000000000009</v>
      </c>
      <c r="E9" s="2" t="s">
        <v>4</v>
      </c>
    </row>
    <row r="10" spans="1:5" ht="12.75">
      <c r="A10">
        <f t="shared" si="1"/>
        <v>-750</v>
      </c>
      <c r="B10" s="6">
        <v>0.48</v>
      </c>
      <c r="C10" s="8">
        <v>0.48</v>
      </c>
      <c r="D10" s="9">
        <f t="shared" si="0"/>
        <v>0</v>
      </c>
      <c r="E10" s="2" t="s">
        <v>4</v>
      </c>
    </row>
    <row r="11" spans="1:5" ht="12.75">
      <c r="A11">
        <f t="shared" si="1"/>
        <v>-850</v>
      </c>
      <c r="B11" s="6">
        <v>0.49</v>
      </c>
      <c r="C11" s="8">
        <v>0.49</v>
      </c>
      <c r="D11" s="9">
        <f t="shared" si="0"/>
        <v>0</v>
      </c>
      <c r="E11" s="2" t="s">
        <v>4</v>
      </c>
    </row>
    <row r="12" spans="1:5" ht="12.75">
      <c r="A12">
        <f t="shared" si="1"/>
        <v>-950</v>
      </c>
      <c r="B12" s="6">
        <v>0.5</v>
      </c>
      <c r="C12" s="8">
        <v>0.5</v>
      </c>
      <c r="D12" s="9">
        <f t="shared" si="0"/>
        <v>0</v>
      </c>
      <c r="E12" s="2" t="s">
        <v>4</v>
      </c>
    </row>
    <row r="13" spans="4:5" ht="12.75">
      <c r="D13" s="3">
        <f>SUM(D3:D12)</f>
        <v>97</v>
      </c>
      <c r="E13" s="3" t="s">
        <v>4</v>
      </c>
    </row>
    <row r="16" ht="12.75">
      <c r="A16" s="2" t="s">
        <v>11</v>
      </c>
    </row>
    <row r="17" ht="12.75">
      <c r="A17" s="2" t="s">
        <v>12</v>
      </c>
    </row>
    <row r="18" ht="12.75">
      <c r="A18" s="2" t="s">
        <v>13</v>
      </c>
    </row>
    <row r="19" spans="1:5" ht="12.75">
      <c r="A19" s="10">
        <v>140</v>
      </c>
      <c r="B19" s="11" t="s">
        <v>9</v>
      </c>
      <c r="C19" s="12"/>
      <c r="D19" s="12"/>
      <c r="E19" s="12"/>
    </row>
    <row r="20" spans="1:5" ht="12.75">
      <c r="A20" s="10">
        <v>97</v>
      </c>
      <c r="B20" s="11" t="s">
        <v>10</v>
      </c>
      <c r="C20" s="12"/>
      <c r="D20" s="12"/>
      <c r="E20" s="12"/>
    </row>
    <row r="21" spans="1:5" ht="12.75">
      <c r="A21" s="10">
        <f>+A19-A20</f>
        <v>43</v>
      </c>
      <c r="B21" s="11" t="s">
        <v>8</v>
      </c>
      <c r="C21" s="12"/>
      <c r="D21" s="12"/>
      <c r="E21" s="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57421875" style="1" customWidth="1"/>
    <col min="3" max="3" width="10.57421875" style="0" customWidth="1"/>
  </cols>
  <sheetData>
    <row r="1" spans="1:4" ht="12.75">
      <c r="A1" s="2" t="s">
        <v>29</v>
      </c>
      <c r="B1" s="4"/>
      <c r="C1" s="2"/>
      <c r="D1" s="2"/>
    </row>
    <row r="2" ht="12.75">
      <c r="A2" s="2" t="s">
        <v>30</v>
      </c>
    </row>
    <row r="4" spans="1:2" ht="12.75">
      <c r="A4" s="2" t="s">
        <v>19</v>
      </c>
      <c r="B4" s="13" t="s">
        <v>18</v>
      </c>
    </row>
    <row r="5" spans="1:2" ht="12.75">
      <c r="A5" s="2" t="s">
        <v>25</v>
      </c>
      <c r="B5" s="14" t="s">
        <v>6</v>
      </c>
    </row>
    <row r="6" spans="1:2" ht="12.75">
      <c r="A6" s="27">
        <v>0</v>
      </c>
      <c r="B6" s="18">
        <v>0.5</v>
      </c>
    </row>
    <row r="7" spans="1:2" ht="12.75">
      <c r="A7" s="28">
        <v>5</v>
      </c>
      <c r="B7" s="22">
        <v>0.4</v>
      </c>
    </row>
    <row r="8" spans="1:2" ht="12.75">
      <c r="A8" s="29">
        <v>10</v>
      </c>
      <c r="B8" s="23">
        <v>0.3</v>
      </c>
    </row>
    <row r="9" spans="1:2" ht="12.75">
      <c r="A9" s="30">
        <v>25</v>
      </c>
      <c r="B9" s="20">
        <v>0.24</v>
      </c>
    </row>
    <row r="10" spans="1:2" ht="12.75">
      <c r="A10" s="31">
        <v>50</v>
      </c>
      <c r="B10" s="21">
        <v>0.2</v>
      </c>
    </row>
    <row r="11" spans="1:2" ht="12.75">
      <c r="A11" s="32">
        <v>100</v>
      </c>
      <c r="B11" s="19">
        <v>0.18</v>
      </c>
    </row>
    <row r="12" spans="1:2" ht="12.75">
      <c r="A12" s="33">
        <v>200</v>
      </c>
      <c r="B12" s="17">
        <v>0.16</v>
      </c>
    </row>
    <row r="13" ht="12.75">
      <c r="B13" s="6"/>
    </row>
    <row r="14" ht="12.75">
      <c r="A14" s="71" t="s">
        <v>22</v>
      </c>
    </row>
    <row r="15" ht="12.75">
      <c r="A15" s="71"/>
    </row>
    <row r="16" spans="1:2" ht="43.5" customHeight="1">
      <c r="A16" s="71"/>
      <c r="B16" s="4" t="s">
        <v>23</v>
      </c>
    </row>
    <row r="17" spans="1:3" ht="15.75" customHeight="1">
      <c r="A17" s="72"/>
      <c r="B17" s="5" t="s">
        <v>20</v>
      </c>
      <c r="C17" s="7" t="s">
        <v>21</v>
      </c>
    </row>
    <row r="18" spans="1:4" ht="12.75">
      <c r="A18" s="15" t="s">
        <v>24</v>
      </c>
      <c r="B18" s="16" t="s">
        <v>28</v>
      </c>
      <c r="C18" s="16" t="s">
        <v>28</v>
      </c>
      <c r="D18" s="2"/>
    </row>
    <row r="19" spans="1:4" ht="12.75">
      <c r="A19" s="15">
        <v>0</v>
      </c>
      <c r="B19" s="34">
        <v>200</v>
      </c>
      <c r="C19" s="35">
        <v>0</v>
      </c>
      <c r="D19" s="2"/>
    </row>
    <row r="20" spans="1:4" ht="12.75">
      <c r="A20" s="15">
        <v>-250</v>
      </c>
      <c r="B20" s="36">
        <v>100</v>
      </c>
      <c r="C20" s="37">
        <v>25</v>
      </c>
      <c r="D20" s="2"/>
    </row>
    <row r="21" spans="1:4" ht="12.75">
      <c r="A21" s="15">
        <v>-500</v>
      </c>
      <c r="B21" s="38">
        <v>50</v>
      </c>
      <c r="C21" s="38">
        <v>50</v>
      </c>
      <c r="D21" s="2"/>
    </row>
    <row r="22" spans="1:4" ht="12.75">
      <c r="A22" s="39"/>
      <c r="B22" s="40"/>
      <c r="C22" s="40"/>
      <c r="D22" s="2"/>
    </row>
    <row r="23" ht="12.75">
      <c r="F23" s="24" t="s">
        <v>31</v>
      </c>
    </row>
    <row r="24" spans="1:5" ht="12.75">
      <c r="A24" s="15" t="s">
        <v>24</v>
      </c>
      <c r="B24" s="16" t="s">
        <v>26</v>
      </c>
      <c r="C24" s="15"/>
      <c r="D24" s="2"/>
      <c r="E24" s="25" t="s">
        <v>27</v>
      </c>
    </row>
    <row r="25" spans="1:6" ht="12.75">
      <c r="A25" s="15">
        <v>0</v>
      </c>
      <c r="B25" s="17">
        <v>0.16</v>
      </c>
      <c r="C25" s="18">
        <v>0.5</v>
      </c>
      <c r="D25" s="70">
        <f>+C25-B25</f>
        <v>0.33999999999999997</v>
      </c>
      <c r="E25" s="25" t="s">
        <v>6</v>
      </c>
      <c r="F25" s="2" t="s">
        <v>4</v>
      </c>
    </row>
    <row r="26" spans="1:6" ht="12.75">
      <c r="A26" s="15">
        <v>-250</v>
      </c>
      <c r="B26" s="19">
        <v>0.18</v>
      </c>
      <c r="C26" s="20">
        <v>0.24</v>
      </c>
      <c r="D26" s="70">
        <f>+C26-B26</f>
        <v>0.06</v>
      </c>
      <c r="E26" s="26">
        <f>(D26+D25)/2</f>
        <v>0.19999999999999998</v>
      </c>
      <c r="F26">
        <f>+E26*250</f>
        <v>49.99999999999999</v>
      </c>
    </row>
    <row r="27" spans="1:6" ht="12.75">
      <c r="A27" s="15">
        <v>-500</v>
      </c>
      <c r="B27" s="21">
        <v>0.2</v>
      </c>
      <c r="C27" s="21">
        <v>0.2</v>
      </c>
      <c r="D27" s="70">
        <f>+C27-B27</f>
        <v>0</v>
      </c>
      <c r="E27" s="26">
        <f>(D27+D26)/2</f>
        <v>0.03</v>
      </c>
      <c r="F27">
        <f>+E27*250</f>
        <v>7.5</v>
      </c>
    </row>
    <row r="28" ht="12.75">
      <c r="F28" s="3">
        <f>SUM(F26:F27)</f>
        <v>57.49999999999999</v>
      </c>
    </row>
  </sheetData>
  <sheetProtection/>
  <mergeCells count="1">
    <mergeCell ref="A14:A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3" width="9.140625" style="44" customWidth="1"/>
    <col min="4" max="4" width="14.57421875" style="1" customWidth="1"/>
    <col min="5" max="5" width="14.140625" style="44" bestFit="1" customWidth="1"/>
    <col min="6" max="6" width="16.140625" style="44" customWidth="1"/>
    <col min="7" max="7" width="15.57421875" style="47" bestFit="1" customWidth="1"/>
    <col min="8" max="8" width="12.8515625" style="47" customWidth="1"/>
  </cols>
  <sheetData>
    <row r="1" ht="12.75">
      <c r="A1" s="41" t="s">
        <v>48</v>
      </c>
    </row>
    <row r="2" ht="12.75">
      <c r="A2" s="41" t="s">
        <v>49</v>
      </c>
    </row>
    <row r="3" ht="12.75">
      <c r="A3" s="41" t="s">
        <v>50</v>
      </c>
    </row>
    <row r="4" spans="5:8" ht="13.5" thickBot="1">
      <c r="E4" s="64" t="s">
        <v>42</v>
      </c>
      <c r="F4" s="65" t="s">
        <v>51</v>
      </c>
      <c r="G4" s="66" t="s">
        <v>52</v>
      </c>
      <c r="H4" s="66" t="s">
        <v>53</v>
      </c>
    </row>
    <row r="5" spans="1:8" ht="12.75">
      <c r="A5" s="41" t="s">
        <v>38</v>
      </c>
      <c r="B5" s="41" t="s">
        <v>37</v>
      </c>
      <c r="C5" s="62"/>
      <c r="D5" s="5" t="s">
        <v>36</v>
      </c>
      <c r="E5" s="45" t="s">
        <v>43</v>
      </c>
      <c r="F5" s="55" t="s">
        <v>36</v>
      </c>
      <c r="G5" s="56" t="s">
        <v>45</v>
      </c>
      <c r="H5" s="67" t="s">
        <v>46</v>
      </c>
    </row>
    <row r="6" spans="1:8" ht="12.75">
      <c r="A6" s="42" t="s">
        <v>35</v>
      </c>
      <c r="B6" s="42" t="s">
        <v>35</v>
      </c>
      <c r="C6" s="63"/>
      <c r="D6" s="5" t="s">
        <v>39</v>
      </c>
      <c r="E6" s="46" t="s">
        <v>44</v>
      </c>
      <c r="F6" s="57" t="s">
        <v>40</v>
      </c>
      <c r="G6" s="58" t="s">
        <v>4</v>
      </c>
      <c r="H6" s="68" t="s">
        <v>4</v>
      </c>
    </row>
    <row r="7" spans="1:8" ht="12.75">
      <c r="A7" s="42">
        <v>0</v>
      </c>
      <c r="B7" s="42">
        <v>10</v>
      </c>
      <c r="C7" s="63">
        <f>+AVERAGE(A7:B7)</f>
        <v>5</v>
      </c>
      <c r="D7" s="6">
        <v>1</v>
      </c>
      <c r="E7" s="46">
        <v>8</v>
      </c>
      <c r="F7" s="59">
        <f>+D7*10</f>
        <v>10</v>
      </c>
      <c r="G7" s="58">
        <f>+E7-F7</f>
        <v>-2</v>
      </c>
      <c r="H7" s="68">
        <f>+IF(G7&lt;0,0,G7)</f>
        <v>0</v>
      </c>
    </row>
    <row r="8" spans="1:8" ht="12.75">
      <c r="A8" s="42">
        <v>10</v>
      </c>
      <c r="B8" s="42">
        <v>20</v>
      </c>
      <c r="C8" s="63">
        <f aca="true" t="shared" si="0" ref="C8:C18">+AVERAGE(A8:B8)</f>
        <v>15</v>
      </c>
      <c r="D8" s="6">
        <v>0.6</v>
      </c>
      <c r="E8" s="46">
        <v>10</v>
      </c>
      <c r="F8" s="59">
        <f aca="true" t="shared" si="1" ref="F8:F18">+D8*10</f>
        <v>6</v>
      </c>
      <c r="G8" s="58">
        <f aca="true" t="shared" si="2" ref="G8:G18">+E8-F8</f>
        <v>4</v>
      </c>
      <c r="H8" s="68">
        <f aca="true" t="shared" si="3" ref="H8:H18">+IF(G8&lt;0,0,G8)</f>
        <v>4</v>
      </c>
    </row>
    <row r="9" spans="1:8" ht="12.75">
      <c r="A9" s="42">
        <v>20</v>
      </c>
      <c r="B9" s="42">
        <v>30</v>
      </c>
      <c r="C9" s="63">
        <f t="shared" si="0"/>
        <v>25</v>
      </c>
      <c r="D9" s="6">
        <v>0.4</v>
      </c>
      <c r="E9" s="46">
        <v>8</v>
      </c>
      <c r="F9" s="59">
        <f t="shared" si="1"/>
        <v>4</v>
      </c>
      <c r="G9" s="58">
        <f t="shared" si="2"/>
        <v>4</v>
      </c>
      <c r="H9" s="68">
        <f t="shared" si="3"/>
        <v>4</v>
      </c>
    </row>
    <row r="10" spans="1:8" ht="12.75">
      <c r="A10" s="42">
        <v>30</v>
      </c>
      <c r="B10" s="42">
        <v>40</v>
      </c>
      <c r="C10" s="63">
        <f t="shared" si="0"/>
        <v>35</v>
      </c>
      <c r="D10" s="6">
        <v>0.2</v>
      </c>
      <c r="E10" s="46">
        <v>0.5</v>
      </c>
      <c r="F10" s="59">
        <f t="shared" si="1"/>
        <v>2</v>
      </c>
      <c r="G10" s="58">
        <f t="shared" si="2"/>
        <v>-1.5</v>
      </c>
      <c r="H10" s="68">
        <f t="shared" si="3"/>
        <v>0</v>
      </c>
    </row>
    <row r="11" spans="1:8" ht="12.75">
      <c r="A11" s="42">
        <v>40</v>
      </c>
      <c r="B11" s="42">
        <v>50</v>
      </c>
      <c r="C11" s="63">
        <f t="shared" si="0"/>
        <v>45</v>
      </c>
      <c r="D11" s="6">
        <v>0.15</v>
      </c>
      <c r="E11" s="46">
        <v>0</v>
      </c>
      <c r="F11" s="59">
        <f t="shared" si="1"/>
        <v>1.5</v>
      </c>
      <c r="G11" s="58">
        <f t="shared" si="2"/>
        <v>-1.5</v>
      </c>
      <c r="H11" s="68">
        <f t="shared" si="3"/>
        <v>0</v>
      </c>
    </row>
    <row r="12" spans="1:8" ht="12.75">
      <c r="A12" s="42">
        <v>50</v>
      </c>
      <c r="B12" s="42">
        <v>60</v>
      </c>
      <c r="C12" s="63">
        <f t="shared" si="0"/>
        <v>55</v>
      </c>
      <c r="D12" s="6">
        <v>0.12</v>
      </c>
      <c r="E12" s="46">
        <v>0</v>
      </c>
      <c r="F12" s="59">
        <f t="shared" si="1"/>
        <v>1.2</v>
      </c>
      <c r="G12" s="58">
        <f t="shared" si="2"/>
        <v>-1.2</v>
      </c>
      <c r="H12" s="68">
        <f t="shared" si="3"/>
        <v>0</v>
      </c>
    </row>
    <row r="13" spans="1:8" ht="12.75">
      <c r="A13" s="42">
        <v>60</v>
      </c>
      <c r="B13" s="42">
        <v>70</v>
      </c>
      <c r="C13" s="63">
        <f t="shared" si="0"/>
        <v>65</v>
      </c>
      <c r="D13" s="6">
        <v>0.1</v>
      </c>
      <c r="E13" s="46">
        <v>2</v>
      </c>
      <c r="F13" s="59">
        <f t="shared" si="1"/>
        <v>1</v>
      </c>
      <c r="G13" s="58">
        <f t="shared" si="2"/>
        <v>1</v>
      </c>
      <c r="H13" s="68">
        <f t="shared" si="3"/>
        <v>1</v>
      </c>
    </row>
    <row r="14" spans="1:8" ht="12.75">
      <c r="A14" s="42">
        <v>70</v>
      </c>
      <c r="B14" s="42">
        <v>80</v>
      </c>
      <c r="C14" s="63">
        <f t="shared" si="0"/>
        <v>75</v>
      </c>
      <c r="D14" s="6">
        <v>0.08</v>
      </c>
      <c r="E14" s="46">
        <v>4</v>
      </c>
      <c r="F14" s="59">
        <f t="shared" si="1"/>
        <v>0.8</v>
      </c>
      <c r="G14" s="58">
        <f t="shared" si="2"/>
        <v>3.2</v>
      </c>
      <c r="H14" s="68">
        <f t="shared" si="3"/>
        <v>3.2</v>
      </c>
    </row>
    <row r="15" spans="1:8" ht="12.75">
      <c r="A15" s="42">
        <v>80</v>
      </c>
      <c r="B15" s="42">
        <v>90</v>
      </c>
      <c r="C15" s="63">
        <f t="shared" si="0"/>
        <v>85</v>
      </c>
      <c r="D15" s="6">
        <v>0.07</v>
      </c>
      <c r="E15" s="46">
        <v>6</v>
      </c>
      <c r="F15" s="59">
        <f t="shared" si="1"/>
        <v>0.7000000000000001</v>
      </c>
      <c r="G15" s="58">
        <f t="shared" si="2"/>
        <v>5.3</v>
      </c>
      <c r="H15" s="68">
        <f t="shared" si="3"/>
        <v>5.3</v>
      </c>
    </row>
    <row r="16" spans="1:8" ht="12.75">
      <c r="A16" s="42">
        <v>90</v>
      </c>
      <c r="B16" s="42">
        <v>100</v>
      </c>
      <c r="C16" s="63">
        <f t="shared" si="0"/>
        <v>95</v>
      </c>
      <c r="D16" s="6">
        <v>0.07</v>
      </c>
      <c r="E16" s="46">
        <v>3</v>
      </c>
      <c r="F16" s="59">
        <f t="shared" si="1"/>
        <v>0.7000000000000001</v>
      </c>
      <c r="G16" s="58">
        <f t="shared" si="2"/>
        <v>2.3</v>
      </c>
      <c r="H16" s="68">
        <f t="shared" si="3"/>
        <v>2.3</v>
      </c>
    </row>
    <row r="17" spans="1:8" ht="12.75">
      <c r="A17" s="42">
        <v>100</v>
      </c>
      <c r="B17" s="42">
        <v>110</v>
      </c>
      <c r="C17" s="63">
        <f t="shared" si="0"/>
        <v>105</v>
      </c>
      <c r="D17" s="6">
        <v>0.06</v>
      </c>
      <c r="E17" s="46">
        <v>2</v>
      </c>
      <c r="F17" s="59">
        <f t="shared" si="1"/>
        <v>0.6</v>
      </c>
      <c r="G17" s="58">
        <f t="shared" si="2"/>
        <v>1.4</v>
      </c>
      <c r="H17" s="68">
        <f t="shared" si="3"/>
        <v>1.4</v>
      </c>
    </row>
    <row r="18" spans="1:8" ht="13.5" thickBot="1">
      <c r="A18" s="42">
        <v>110</v>
      </c>
      <c r="B18" s="42">
        <v>120</v>
      </c>
      <c r="C18" s="63">
        <f t="shared" si="0"/>
        <v>115</v>
      </c>
      <c r="D18" s="6">
        <v>0.06</v>
      </c>
      <c r="E18" s="46">
        <v>0</v>
      </c>
      <c r="F18" s="60">
        <f t="shared" si="1"/>
        <v>0.6</v>
      </c>
      <c r="G18" s="61">
        <f t="shared" si="2"/>
        <v>-0.6</v>
      </c>
      <c r="H18" s="69">
        <f t="shared" si="3"/>
        <v>0</v>
      </c>
    </row>
    <row r="19" spans="1:9" ht="12.75">
      <c r="A19" s="42"/>
      <c r="D19" s="6"/>
      <c r="E19" s="46"/>
      <c r="F19" s="46"/>
      <c r="G19" s="50"/>
      <c r="H19" s="2">
        <f>SUM(H7:H18)</f>
        <v>21.2</v>
      </c>
      <c r="I19" s="2" t="s">
        <v>4</v>
      </c>
    </row>
    <row r="20" spans="1:9" ht="12.75">
      <c r="A20" s="43"/>
      <c r="B20" s="43"/>
      <c r="C20" s="43"/>
      <c r="D20" s="6"/>
      <c r="E20" s="46"/>
      <c r="F20" s="46"/>
      <c r="G20" s="50"/>
      <c r="H20" s="50"/>
      <c r="I20" s="46"/>
    </row>
    <row r="21" spans="1:7" ht="12.75">
      <c r="A21" s="48" t="s">
        <v>41</v>
      </c>
      <c r="B21" s="48"/>
      <c r="C21" s="48"/>
      <c r="D21" s="49"/>
      <c r="E21" s="46"/>
      <c r="F21" s="46"/>
      <c r="G21" s="50"/>
    </row>
    <row r="22" spans="1:9" ht="12.75">
      <c r="A22" s="51" t="s">
        <v>47</v>
      </c>
      <c r="B22" s="52"/>
      <c r="C22" s="52"/>
      <c r="D22" s="53"/>
      <c r="E22" s="54"/>
      <c r="F22" s="54"/>
      <c r="G22" s="50"/>
      <c r="H22" s="50"/>
      <c r="I22" s="46"/>
    </row>
    <row r="23" spans="1:9" ht="12.75">
      <c r="A23" s="43"/>
      <c r="B23" s="43"/>
      <c r="C23" s="43"/>
      <c r="D23" s="6"/>
      <c r="E23" s="46"/>
      <c r="F23" s="46"/>
      <c r="G23" s="50"/>
      <c r="H23" s="50"/>
      <c r="I23" s="46"/>
    </row>
    <row r="24" spans="1:9" ht="12.75">
      <c r="A24" s="43"/>
      <c r="B24" s="43"/>
      <c r="C24" s="43"/>
      <c r="D24" s="6"/>
      <c r="E24" s="46"/>
      <c r="F24" s="46"/>
      <c r="G24" s="50"/>
      <c r="H24" s="50"/>
      <c r="I24" s="46"/>
    </row>
  </sheetData>
  <sheetProtection/>
  <conditionalFormatting sqref="A22 G7:H18">
    <cfRule type="cellIs" priority="1" dxfId="0" operator="lessThanOr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Sanda</dc:creator>
  <cp:keywords/>
  <dc:description/>
  <cp:lastModifiedBy>Martin</cp:lastModifiedBy>
  <cp:lastPrinted>2009-12-08T16:14:30Z</cp:lastPrinted>
  <dcterms:created xsi:type="dcterms:W3CDTF">2009-12-08T15:14:43Z</dcterms:created>
  <dcterms:modified xsi:type="dcterms:W3CDTF">2016-12-20T15:19:07Z</dcterms:modified>
  <cp:category/>
  <cp:version/>
  <cp:contentType/>
  <cp:contentStatus/>
</cp:coreProperties>
</file>