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áclav David\Disk Google\"/>
    </mc:Choice>
  </mc:AlternateContent>
  <workbookProtection workbookAlgorithmName="SHA-512" workbookHashValue="WMAf8WHrfYOeOe7NtXuh49Wx/0B1DDsFsucVvjCNgx/edzyfKsShVViRPSafYzbzEW+rLmi02ii4jDnDieSiEA==" workbookSaltValue="gfrbk8UbigbPaEP9Y74/nQ==" workbookSpinCount="100000" lockStructure="1"/>
  <bookViews>
    <workbookView xWindow="12225" yWindow="-15" windowWidth="12195" windowHeight="14295"/>
  </bookViews>
  <sheets>
    <sheet name="Data" sheetId="5" r:id="rId1"/>
    <sheet name="Vlna" sheetId="1" r:id="rId2"/>
  </sheets>
  <definedNames>
    <definedName name="popovice" localSheetId="0">Data!$B$9:$N$13</definedName>
  </definedNames>
  <calcPr calcId="152511"/>
</workbook>
</file>

<file path=xl/calcChain.xml><?xml version="1.0" encoding="utf-8"?>
<calcChain xmlns="http://schemas.openxmlformats.org/spreadsheetml/2006/main">
  <c r="B17" i="5" l="1"/>
  <c r="I10" i="5"/>
  <c r="D3" i="1" l="1"/>
  <c r="H14" i="5"/>
  <c r="G14" i="5"/>
  <c r="F14" i="5"/>
  <c r="E14" i="5"/>
  <c r="D14" i="5"/>
  <c r="C14" i="5"/>
  <c r="B14" i="5"/>
  <c r="N10" i="5"/>
  <c r="M10" i="5"/>
  <c r="L10" i="5"/>
  <c r="K10" i="5"/>
  <c r="J10" i="5"/>
  <c r="H10" i="5"/>
  <c r="G10" i="5"/>
  <c r="F10" i="5"/>
  <c r="E10" i="5"/>
  <c r="D10" i="5"/>
  <c r="C10" i="5"/>
  <c r="B10" i="5"/>
  <c r="B6" i="5"/>
  <c r="B5" i="1" l="1"/>
  <c r="B9" i="1"/>
  <c r="B13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6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7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4" i="1"/>
  <c r="B8" i="1"/>
  <c r="B12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3" i="1"/>
</calcChain>
</file>

<file path=xl/connections.xml><?xml version="1.0" encoding="utf-8"?>
<connections xmlns="http://schemas.openxmlformats.org/spreadsheetml/2006/main">
  <connection id="1" name="popovice" type="6" refreshedVersion="4" deleted="1" background="1" saveData="1">
    <textPr codePage="852" sourceFile="C:\Users\Venca\Disk Google\popovice.txt" thousands=" 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<sst xmlns="http://schemas.openxmlformats.org/spreadsheetml/2006/main" count="23" uniqueCount="22">
  <si>
    <t>m</t>
  </si>
  <si>
    <t>N</t>
  </si>
  <si>
    <t>den</t>
  </si>
  <si>
    <t>Datum narození</t>
  </si>
  <si>
    <t>měsíc</t>
  </si>
  <si>
    <t>(1-31)</t>
  </si>
  <si>
    <t>(1-12)</t>
  </si>
  <si>
    <t>roky</t>
  </si>
  <si>
    <r>
      <t>Q</t>
    </r>
    <r>
      <rPr>
        <vertAlign val="subscript"/>
        <sz val="11"/>
        <color indexed="8"/>
        <rFont val="Calibri"/>
        <family val="2"/>
        <charset val="238"/>
      </rPr>
      <t>N</t>
    </r>
  </si>
  <si>
    <r>
      <t>Q</t>
    </r>
    <r>
      <rPr>
        <vertAlign val="subscript"/>
        <sz val="11"/>
        <color indexed="8"/>
        <rFont val="Calibri"/>
        <family val="2"/>
        <charset val="238"/>
      </rPr>
      <t>m</t>
    </r>
  </si>
  <si>
    <t>dny</t>
  </si>
  <si>
    <r>
      <t>průtok (m</t>
    </r>
    <r>
      <rPr>
        <b/>
        <vertAlign val="superscript"/>
        <sz val="10"/>
        <rFont val="Arial CE"/>
        <charset val="238"/>
      </rPr>
      <t>3</t>
    </r>
    <r>
      <rPr>
        <b/>
        <sz val="11"/>
        <color indexed="8"/>
        <rFont val="Calibri"/>
        <family val="2"/>
        <charset val="238"/>
      </rPr>
      <t>.s</t>
    </r>
    <r>
      <rPr>
        <b/>
        <vertAlign val="superscript"/>
        <sz val="10"/>
        <rFont val="Arial CE"/>
        <charset val="238"/>
      </rPr>
      <t>-1</t>
    </r>
    <r>
      <rPr>
        <b/>
        <sz val="11"/>
        <color indexed="8"/>
        <rFont val="Calibri"/>
        <family val="2"/>
        <charset val="238"/>
      </rPr>
      <t>)</t>
    </r>
  </si>
  <si>
    <t>trvání (h)</t>
  </si>
  <si>
    <r>
      <t>(l.s</t>
    </r>
    <r>
      <rPr>
        <vertAlign val="superscript"/>
        <sz val="11"/>
        <color indexed="8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</si>
  <si>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(m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>.s</t>
    </r>
    <r>
      <rPr>
        <vertAlign val="superscript"/>
        <sz val="11"/>
        <color indexed="8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</si>
  <si>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N-leté průtoky</t>
  </si>
  <si>
    <t>m-denní průtoky</t>
  </si>
  <si>
    <t>Průměrný douhodobý roční průtok</t>
  </si>
  <si>
    <t>Součinitel hydraulické vodivosti</t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</si>
  <si>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s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</si>
  <si>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</si>
  <si>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t>Teoretická povodňová vlna (N = 100 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</si>
</sst>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sz val="10"/>
      <name val="Arial CE"/>
      <charset val="238"/>
    </font>
    <font>
      <vertAlign val="superscript"/>
      <sz val="11"/>
      <color indexed="8"/>
      <name val="Calibri"/>
      <family val="2"/>
      <charset val="238"/>
    </font>
    <font>
      <vertAlign val="subscript"/>
      <sz val="11"/>
      <color indexed="8"/>
      <name val="Calibri"/>
      <family val="2"/>
      <charset val="238"/>
    </font>
    <font>
      <b/>
      <u/>
      <sz val="1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4" fillId="2" borderId="0" xfId="0" applyFont="1" applyFill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65" fontId="3" fillId="3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164" fontId="0" fillId="2" borderId="0" xfId="0" applyNumberFormat="1" applyFill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Protection="1"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4" fontId="1" fillId="2" borderId="0" xfId="0" applyNumberFormat="1" applyFont="1" applyFill="1" applyBorder="1" applyProtection="1">
      <protection hidden="1"/>
    </xf>
    <xf numFmtId="165" fontId="10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Protection="1">
      <protection hidden="1"/>
    </xf>
    <xf numFmtId="164" fontId="10" fillId="2" borderId="0" xfId="0" applyNumberFormat="1" applyFont="1" applyFill="1" applyProtection="1">
      <protection hidden="1"/>
    </xf>
    <xf numFmtId="0" fontId="0" fillId="4" borderId="2" xfId="0" applyFill="1" applyBorder="1" applyProtection="1">
      <protection locked="0" hidden="1"/>
    </xf>
  </cellXfs>
  <cellStyles count="2">
    <cellStyle name="Normální" xfId="0" builtinId="0"/>
    <cellStyle name="Normální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m-denní průtoky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Data!$B$9:$N$9</c:f>
              <c:numCache>
                <c:formatCode>General</c:formatCode>
                <c:ptCount val="13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355</c:v>
                </c:pt>
                <c:pt idx="12">
                  <c:v>364</c:v>
                </c:pt>
              </c:numCache>
            </c:numRef>
          </c:xVal>
          <c:yVal>
            <c:numRef>
              <c:f>Data!$B$10:$N$10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13776"/>
        <c:axId val="124314336"/>
      </c:scatterChart>
      <c:valAx>
        <c:axId val="12431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doba překročení (dny)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4314336"/>
        <c:crosses val="autoZero"/>
        <c:crossBetween val="midCat"/>
      </c:valAx>
      <c:valAx>
        <c:axId val="1243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průtok (l.s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N-leté průtoky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Data!$B$13:$H$13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Data!$B$14:$H$14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80288"/>
        <c:axId val="195380848"/>
      </c:scatterChart>
      <c:valAx>
        <c:axId val="19538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doba</a:t>
                </a:r>
                <a:r>
                  <a:rPr lang="cs-CZ" baseline="0"/>
                  <a:t> opakování (roky)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5380848"/>
        <c:crosses val="autoZero"/>
        <c:crossBetween val="midCat"/>
      </c:valAx>
      <c:valAx>
        <c:axId val="19538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průtok (</a:t>
                </a:r>
                <a:r>
                  <a:rPr lang="cs-CZ"/>
                  <a:t>m</a:t>
                </a:r>
                <a:r>
                  <a:rPr lang="cs-CZ" baseline="30000"/>
                  <a:t>3</a:t>
                </a:r>
                <a:r>
                  <a:rPr lang="en-US"/>
                  <a:t>.s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3802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Vlna!$B$3:$B$123</c:f>
              <c:strCache>
                <c:ptCount val="121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  <c:pt idx="22">
                  <c:v>-</c:v>
                </c:pt>
                <c:pt idx="23">
                  <c:v>-</c:v>
                </c:pt>
                <c:pt idx="24">
                  <c:v>-</c:v>
                </c:pt>
                <c:pt idx="25">
                  <c:v>-</c:v>
                </c:pt>
                <c:pt idx="26">
                  <c:v>-</c:v>
                </c:pt>
                <c:pt idx="27">
                  <c:v>-</c:v>
                </c:pt>
                <c:pt idx="28">
                  <c:v>-</c:v>
                </c:pt>
                <c:pt idx="29">
                  <c:v>-</c:v>
                </c:pt>
                <c:pt idx="30">
                  <c:v>-</c:v>
                </c:pt>
                <c:pt idx="31">
                  <c:v>-</c:v>
                </c:pt>
                <c:pt idx="32">
                  <c:v>-</c:v>
                </c:pt>
                <c:pt idx="33">
                  <c:v>-</c:v>
                </c:pt>
                <c:pt idx="34">
                  <c:v>-</c:v>
                </c:pt>
                <c:pt idx="35">
                  <c:v>-</c:v>
                </c:pt>
                <c:pt idx="36">
                  <c:v>-</c:v>
                </c:pt>
                <c:pt idx="37">
                  <c:v>-</c:v>
                </c:pt>
                <c:pt idx="38">
                  <c:v>-</c:v>
                </c:pt>
                <c:pt idx="39">
                  <c:v>-</c:v>
                </c:pt>
                <c:pt idx="40">
                  <c:v>-</c:v>
                </c:pt>
                <c:pt idx="41">
                  <c:v>-</c:v>
                </c:pt>
                <c:pt idx="42">
                  <c:v>-</c:v>
                </c:pt>
                <c:pt idx="43">
                  <c:v>-</c:v>
                </c:pt>
                <c:pt idx="44">
                  <c:v>-</c:v>
                </c:pt>
                <c:pt idx="45">
                  <c:v>-</c:v>
                </c:pt>
                <c:pt idx="46">
                  <c:v>-</c:v>
                </c:pt>
                <c:pt idx="47">
                  <c:v>-</c:v>
                </c:pt>
                <c:pt idx="48">
                  <c:v>-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  <c:pt idx="53">
                  <c:v>-</c:v>
                </c:pt>
                <c:pt idx="54">
                  <c:v>-</c:v>
                </c:pt>
                <c:pt idx="55">
                  <c:v>-</c:v>
                </c:pt>
                <c:pt idx="56">
                  <c:v>-</c:v>
                </c:pt>
                <c:pt idx="57">
                  <c:v>-</c:v>
                </c:pt>
                <c:pt idx="58">
                  <c:v>-</c:v>
                </c:pt>
                <c:pt idx="59">
                  <c:v>-</c:v>
                </c:pt>
                <c:pt idx="60">
                  <c:v>-</c:v>
                </c:pt>
                <c:pt idx="61">
                  <c:v>-</c:v>
                </c:pt>
                <c:pt idx="62">
                  <c:v>-</c:v>
                </c:pt>
                <c:pt idx="63">
                  <c:v>-</c:v>
                </c:pt>
                <c:pt idx="64">
                  <c:v>-</c:v>
                </c:pt>
                <c:pt idx="65">
                  <c:v>-</c:v>
                </c:pt>
                <c:pt idx="66">
                  <c:v>-</c:v>
                </c:pt>
                <c:pt idx="67">
                  <c:v>-</c:v>
                </c:pt>
                <c:pt idx="68">
                  <c:v>-</c:v>
                </c:pt>
                <c:pt idx="69">
                  <c:v>-</c:v>
                </c:pt>
                <c:pt idx="70">
                  <c:v>-</c:v>
                </c:pt>
                <c:pt idx="71">
                  <c:v>-</c:v>
                </c:pt>
                <c:pt idx="72">
                  <c:v>-</c:v>
                </c:pt>
                <c:pt idx="73">
                  <c:v>-</c:v>
                </c:pt>
                <c:pt idx="74">
                  <c:v>-</c:v>
                </c:pt>
                <c:pt idx="75">
                  <c:v>-</c:v>
                </c:pt>
                <c:pt idx="76">
                  <c:v>-</c:v>
                </c:pt>
                <c:pt idx="77">
                  <c:v>-</c:v>
                </c:pt>
                <c:pt idx="78">
                  <c:v>-</c:v>
                </c:pt>
                <c:pt idx="79">
                  <c:v>-</c:v>
                </c:pt>
                <c:pt idx="80">
                  <c:v>-</c:v>
                </c:pt>
                <c:pt idx="81">
                  <c:v>-</c:v>
                </c:pt>
                <c:pt idx="82">
                  <c:v>-</c:v>
                </c:pt>
                <c:pt idx="83">
                  <c:v>-</c:v>
                </c:pt>
                <c:pt idx="84">
                  <c:v>-</c:v>
                </c:pt>
                <c:pt idx="85">
                  <c:v>-</c:v>
                </c:pt>
                <c:pt idx="86">
                  <c:v>-</c:v>
                </c:pt>
                <c:pt idx="87">
                  <c:v>-</c:v>
                </c:pt>
                <c:pt idx="88">
                  <c:v>-</c:v>
                </c:pt>
                <c:pt idx="89">
                  <c:v>-</c:v>
                </c:pt>
                <c:pt idx="90">
                  <c:v>-</c:v>
                </c:pt>
                <c:pt idx="91">
                  <c:v>-</c:v>
                </c:pt>
                <c:pt idx="92">
                  <c:v>-</c:v>
                </c:pt>
                <c:pt idx="93">
                  <c:v>-</c:v>
                </c:pt>
                <c:pt idx="94">
                  <c:v>-</c:v>
                </c:pt>
                <c:pt idx="95">
                  <c:v>-</c:v>
                </c:pt>
                <c:pt idx="96">
                  <c:v>-</c:v>
                </c:pt>
                <c:pt idx="97">
                  <c:v>-</c:v>
                </c:pt>
                <c:pt idx="98">
                  <c:v>-</c:v>
                </c:pt>
                <c:pt idx="99">
                  <c:v>-</c:v>
                </c:pt>
                <c:pt idx="100">
                  <c:v>-</c:v>
                </c:pt>
                <c:pt idx="101">
                  <c:v>-</c:v>
                </c:pt>
                <c:pt idx="102">
                  <c:v>-</c:v>
                </c:pt>
                <c:pt idx="103">
                  <c:v>-</c:v>
                </c:pt>
                <c:pt idx="104">
                  <c:v>-</c:v>
                </c:pt>
                <c:pt idx="105">
                  <c:v>-</c:v>
                </c:pt>
                <c:pt idx="106">
                  <c:v>-</c:v>
                </c:pt>
                <c:pt idx="107">
                  <c:v>-</c:v>
                </c:pt>
                <c:pt idx="108">
                  <c:v>-</c:v>
                </c:pt>
                <c:pt idx="109">
                  <c:v>-</c:v>
                </c:pt>
                <c:pt idx="110">
                  <c:v>-</c:v>
                </c:pt>
                <c:pt idx="111">
                  <c:v>-</c:v>
                </c:pt>
                <c:pt idx="112">
                  <c:v>-</c:v>
                </c:pt>
                <c:pt idx="113">
                  <c:v>-</c:v>
                </c:pt>
                <c:pt idx="114">
                  <c:v>-</c:v>
                </c:pt>
                <c:pt idx="115">
                  <c:v>-</c:v>
                </c:pt>
                <c:pt idx="116">
                  <c:v>-</c:v>
                </c:pt>
                <c:pt idx="117">
                  <c:v>-</c:v>
                </c:pt>
                <c:pt idx="118">
                  <c:v>-</c:v>
                </c:pt>
                <c:pt idx="119">
                  <c:v>-</c:v>
                </c:pt>
                <c:pt idx="120">
                  <c:v>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Vlna!$A$3:$A$123</c:f>
              <c:numCache>
                <c:formatCode>0.000</c:formatCode>
                <c:ptCount val="1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</c:numCache>
            </c:numRef>
          </c:cat>
          <c:val>
            <c:numRef>
              <c:f>Vlna!$B$3:$B$123</c:f>
              <c:numCache>
                <c:formatCode>0.000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10416"/>
        <c:axId val="124310976"/>
      </c:areaChart>
      <c:catAx>
        <c:axId val="12431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Čas (hod)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0976"/>
        <c:crosses val="autoZero"/>
        <c:auto val="1"/>
        <c:lblAlgn val="ctr"/>
        <c:lblOffset val="100"/>
        <c:noMultiLvlLbl val="0"/>
      </c:catAx>
      <c:valAx>
        <c:axId val="1243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Průtok (m</a:t>
                </a:r>
                <a:r>
                  <a:rPr lang="en-US" baseline="30000"/>
                  <a:t>3</a:t>
                </a:r>
                <a:r>
                  <a:rPr lang="en-US"/>
                  <a:t>.s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0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0</xdr:row>
      <xdr:rowOff>66675</xdr:rowOff>
    </xdr:from>
    <xdr:to>
      <xdr:col>25</xdr:col>
      <xdr:colOff>219075</xdr:colOff>
      <xdr:row>11</xdr:row>
      <xdr:rowOff>28575</xdr:rowOff>
    </xdr:to>
    <xdr:graphicFrame macro="">
      <xdr:nvGraphicFramePr>
        <xdr:cNvPr id="103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371475</xdr:colOff>
      <xdr:row>11</xdr:row>
      <xdr:rowOff>104775</xdr:rowOff>
    </xdr:from>
    <xdr:to>
      <xdr:col>25</xdr:col>
      <xdr:colOff>219075</xdr:colOff>
      <xdr:row>22</xdr:row>
      <xdr:rowOff>133350</xdr:rowOff>
    </xdr:to>
    <xdr:graphicFrame macro="">
      <xdr:nvGraphicFramePr>
        <xdr:cNvPr id="1033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</xdr:row>
      <xdr:rowOff>0</xdr:rowOff>
    </xdr:from>
    <xdr:to>
      <xdr:col>12</xdr:col>
      <xdr:colOff>371475</xdr:colOff>
      <xdr:row>19</xdr:row>
      <xdr:rowOff>114300</xdr:rowOff>
    </xdr:to>
    <xdr:graphicFrame macro="">
      <xdr:nvGraphicFramePr>
        <xdr:cNvPr id="205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opovic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B3" sqref="B3"/>
    </sheetView>
  </sheetViews>
  <sheetFormatPr defaultRowHeight="15" x14ac:dyDescent="0.25"/>
  <cols>
    <col min="1" max="1" width="9.140625" style="1"/>
    <col min="2" max="27" width="5.7109375" style="1" customWidth="1"/>
    <col min="28" max="16384" width="9.140625" style="1"/>
  </cols>
  <sheetData>
    <row r="1" spans="1:16" s="2" customFormat="1" ht="19.5" thickBot="1" x14ac:dyDescent="0.35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5.75" thickBot="1" x14ac:dyDescent="0.3">
      <c r="A2" s="6" t="s">
        <v>2</v>
      </c>
      <c r="B2" s="27"/>
      <c r="C2" s="6" t="s">
        <v>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thickBot="1" x14ac:dyDescent="0.3">
      <c r="A3" s="6" t="s">
        <v>4</v>
      </c>
      <c r="B3" s="27"/>
      <c r="C3" s="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x14ac:dyDescent="0.25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.75" x14ac:dyDescent="0.35">
      <c r="A6" s="6" t="s">
        <v>20</v>
      </c>
      <c r="B6" s="8" t="str">
        <f>IF(AND(B3&gt;0,B3&lt;13),15*(B3-1)/11+200,"-")</f>
        <v>-</v>
      </c>
      <c r="C6" s="6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x14ac:dyDescent="0.25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6" t="s">
        <v>0</v>
      </c>
      <c r="B9" s="9">
        <v>30</v>
      </c>
      <c r="C9" s="9">
        <v>60</v>
      </c>
      <c r="D9" s="9">
        <v>90</v>
      </c>
      <c r="E9" s="9">
        <v>120</v>
      </c>
      <c r="F9" s="9">
        <v>150</v>
      </c>
      <c r="G9" s="9">
        <v>180</v>
      </c>
      <c r="H9" s="9">
        <v>210</v>
      </c>
      <c r="I9" s="9">
        <v>240</v>
      </c>
      <c r="J9" s="9">
        <v>270</v>
      </c>
      <c r="K9" s="9">
        <v>300</v>
      </c>
      <c r="L9" s="9">
        <v>330</v>
      </c>
      <c r="M9" s="9">
        <v>355</v>
      </c>
      <c r="N9" s="9">
        <v>364</v>
      </c>
      <c r="O9" s="6" t="s">
        <v>10</v>
      </c>
      <c r="P9" s="6"/>
    </row>
    <row r="10" spans="1:16" ht="18.75" x14ac:dyDescent="0.35">
      <c r="A10" s="6" t="s">
        <v>9</v>
      </c>
      <c r="B10" s="8" t="str">
        <f>IF(AND($B$3&gt;0,$B$3&lt;13),3.2202380952381*(10*($B$3-1)/11+170),"-")</f>
        <v>-</v>
      </c>
      <c r="C10" s="8" t="str">
        <f>IF(AND($B$3&gt;0,$B$3&lt;13),2.26190476190476*(10*($B$3-1)/11+170),"-")</f>
        <v>-</v>
      </c>
      <c r="D10" s="8" t="str">
        <f>IF(AND($B$3&gt;0,$B$3&lt;13),1.76190476190476*(10*($B$3-1)/11+170),"-")</f>
        <v>-</v>
      </c>
      <c r="E10" s="8" t="str">
        <f>IF(AND($B$3&gt;0,$B$3&lt;13),1.43452380952381*(10*($B$3-1)/11+170),"-")</f>
        <v>-</v>
      </c>
      <c r="F10" s="8" t="str">
        <f>IF(AND($B$3&gt;0,$B$3&lt;13),1.19047619047619*(10*($B$3-1)/11+170),"-")</f>
        <v>-</v>
      </c>
      <c r="G10" s="8" t="str">
        <f>IF(AND($B$3&gt;0,$B$3&lt;13),(10*($B$3-1)/11+170),"-")</f>
        <v>-</v>
      </c>
      <c r="H10" s="8" t="str">
        <f>IF(AND($B$3&gt;0,$B$3&lt;13),0.839285714285714*(10*($B$3-1)/11+170),"-")</f>
        <v>-</v>
      </c>
      <c r="I10" s="8" t="str">
        <f>IF(AND($B$3&gt;0,$B$3&lt;13),0.696428571428571*(10*($B$3-1)/11+170),"-")</f>
        <v>-</v>
      </c>
      <c r="J10" s="8" t="str">
        <f>IF(AND($B$3&gt;0,$B$3&lt;13),0.571428571428571*(10*($B$3-1)/11+170),"-")</f>
        <v>-</v>
      </c>
      <c r="K10" s="8" t="str">
        <f>IF(AND($B$3&gt;0,$B$3&lt;13),0.452380952380952*(10*($B$3-1)/11+170),"-")</f>
        <v>-</v>
      </c>
      <c r="L10" s="8" t="str">
        <f>IF(AND($B$3&gt;0,$B$3&lt;13),0.31547619047619*(10*($B$3-1)/11+170),"-")</f>
        <v>-</v>
      </c>
      <c r="M10" s="8" t="str">
        <f>IF(AND($B$3&gt;0,$B$3&lt;13),0.202380952380952*(10*($B$3-1)/11+170),"-")</f>
        <v>-</v>
      </c>
      <c r="N10" s="8" t="str">
        <f>IF(AND($B$3&gt;0,$B$3&lt;13),0.107142857142857*(10*($B$3-1)/11+170),"-")</f>
        <v>-</v>
      </c>
      <c r="O10" s="6" t="s">
        <v>13</v>
      </c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3" customFormat="1" x14ac:dyDescent="0.25">
      <c r="A12" s="7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6" t="s">
        <v>1</v>
      </c>
      <c r="B13" s="9">
        <v>1</v>
      </c>
      <c r="C13" s="9">
        <v>2</v>
      </c>
      <c r="D13" s="9">
        <v>5</v>
      </c>
      <c r="E13" s="9">
        <v>10</v>
      </c>
      <c r="F13" s="9">
        <v>20</v>
      </c>
      <c r="G13" s="9">
        <v>50</v>
      </c>
      <c r="H13" s="9">
        <v>100</v>
      </c>
      <c r="I13" s="6" t="s">
        <v>7</v>
      </c>
      <c r="J13" s="6"/>
      <c r="K13" s="6"/>
      <c r="L13" s="6"/>
      <c r="M13" s="6"/>
      <c r="N13" s="6"/>
      <c r="O13" s="6"/>
      <c r="P13" s="6"/>
    </row>
    <row r="14" spans="1:16" ht="18.75" x14ac:dyDescent="0.35">
      <c r="A14" s="6" t="s">
        <v>8</v>
      </c>
      <c r="B14" s="10" t="str">
        <f>IF(AND($B$3&gt;0,$B$3&lt;13),0.225*(5*$B$3/12+25),"-")</f>
        <v>-</v>
      </c>
      <c r="C14" s="10" t="str">
        <f>IF(AND($B$3&gt;0,$B$3&lt;13),0.314*(5*$B$3/12+25),"-")</f>
        <v>-</v>
      </c>
      <c r="D14" s="10" t="str">
        <f>IF(AND($B$3&gt;0,$B$3&lt;13),0.45*(5*$B$3/12+25),"-")</f>
        <v>-</v>
      </c>
      <c r="E14" s="10" t="str">
        <f>IF(AND($B$3&gt;0,$B$3&lt;13),0.564*(5*$B$3/12+25),"-")</f>
        <v>-</v>
      </c>
      <c r="F14" s="10" t="str">
        <f>IF(AND($B$3&gt;0,$B$3&lt;13),0.686*(5*$B$3/12+25),"-")</f>
        <v>-</v>
      </c>
      <c r="G14" s="10" t="str">
        <f>IF(AND($B$3&gt;0,$B$3&lt;13),0.875*(5*$B$3/12+25),"-")</f>
        <v>-</v>
      </c>
      <c r="H14" s="10" t="str">
        <f>IF(AND($B$3&gt;0,$B$3&lt;13),1*(5*$B$3/12+25),"-")</f>
        <v>-</v>
      </c>
      <c r="I14" s="6" t="s">
        <v>14</v>
      </c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7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8" x14ac:dyDescent="0.35">
      <c r="A17" s="6" t="s">
        <v>19</v>
      </c>
      <c r="B17" s="11" t="str">
        <f>IF(AND(B2&gt;=1,B2&lt;=31),(B2-1)*(0.000001-0.00000005)/30+0.00000005,"-")</f>
        <v>-</v>
      </c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sheetProtection algorithmName="SHA-512" hashValue="cGlnxFC8ufujTLRoOZ0ZwEBKuh/Jt45Iyp6BCC0r7Lt4qO4UUNFWRhbBh8FhUGxlT933oPcM+gq8P9GIYUpyaQ==" saltValue="bMiq30aWw8rPOiRYkkRzWg==" spinCount="100000" sheet="1" objects="1" scenarios="1"/>
  <protectedRanges>
    <protectedRange sqref="B2:B3" name="Vstup"/>
  </protectedRanges>
  <mergeCells count="1">
    <mergeCell ref="B17:C17"/>
  </mergeCells>
  <conditionalFormatting sqref="B2">
    <cfRule type="cellIs" dxfId="1" priority="2" operator="notBetween">
      <formula>1</formula>
      <formula>31</formula>
    </cfRule>
  </conditionalFormatting>
  <conditionalFormatting sqref="B3">
    <cfRule type="cellIs" dxfId="0" priority="1" operator="notBetween">
      <formula>1</formula>
      <formula>12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3"/>
  <sheetViews>
    <sheetView zoomScaleNormal="100" workbookViewId="0">
      <selection activeCell="A2" sqref="A2"/>
    </sheetView>
  </sheetViews>
  <sheetFormatPr defaultRowHeight="15" x14ac:dyDescent="0.25"/>
  <cols>
    <col min="1" max="1" width="18.7109375" style="6" customWidth="1"/>
    <col min="2" max="2" width="18.7109375" style="15" customWidth="1"/>
    <col min="3" max="3" width="13.7109375" style="16" hidden="1" customWidth="1"/>
    <col min="4" max="4" width="16.28515625" style="17" customWidth="1"/>
    <col min="5" max="5" width="11.85546875" style="17" bestFit="1" customWidth="1"/>
    <col min="6" max="15" width="9.140625" style="17"/>
    <col min="16" max="16" width="8.7109375" style="18" customWidth="1"/>
    <col min="17" max="16384" width="9.140625" style="6"/>
  </cols>
  <sheetData>
    <row r="1" spans="1:16" ht="18.75" x14ac:dyDescent="0.3">
      <c r="A1" s="14" t="s">
        <v>21</v>
      </c>
    </row>
    <row r="2" spans="1:16" x14ac:dyDescent="0.25">
      <c r="A2" s="19" t="s">
        <v>12</v>
      </c>
      <c r="B2" s="20" t="s">
        <v>11</v>
      </c>
      <c r="C2" s="17"/>
      <c r="O2" s="18"/>
      <c r="P2" s="21"/>
    </row>
    <row r="3" spans="1:16" x14ac:dyDescent="0.25">
      <c r="A3" s="22">
        <v>0</v>
      </c>
      <c r="B3" s="13" t="str">
        <f>IF(ISNUMBER(Data!H$14),C3*Data!H$14,"-")</f>
        <v>-</v>
      </c>
      <c r="C3" s="23">
        <v>0</v>
      </c>
      <c r="D3" s="17" t="str">
        <f>""</f>
        <v/>
      </c>
      <c r="O3" s="18"/>
      <c r="P3" s="21"/>
    </row>
    <row r="4" spans="1:16" x14ac:dyDescent="0.25">
      <c r="A4" s="22">
        <v>0.5</v>
      </c>
      <c r="B4" s="13" t="str">
        <f>IF(ISNUMBER(Data!H$14),C4*Data!H$14,"-")</f>
        <v>-</v>
      </c>
      <c r="C4" s="23">
        <v>8.5714285714285701E-3</v>
      </c>
      <c r="O4" s="18"/>
      <c r="P4" s="21"/>
    </row>
    <row r="5" spans="1:16" x14ac:dyDescent="0.25">
      <c r="A5" s="24">
        <v>1</v>
      </c>
      <c r="B5" s="13" t="str">
        <f>IF(ISNUMBER(Data!H$14),C5*Data!H$14,"-")</f>
        <v>-</v>
      </c>
      <c r="C5" s="23">
        <v>1.2714285714285701E-2</v>
      </c>
      <c r="O5" s="18"/>
      <c r="P5" s="21"/>
    </row>
    <row r="6" spans="1:16" x14ac:dyDescent="0.25">
      <c r="A6" s="22">
        <v>1.5</v>
      </c>
      <c r="B6" s="13" t="str">
        <f>IF(ISNUMBER(Data!H$14),C6*Data!H$14,"-")</f>
        <v>-</v>
      </c>
      <c r="C6" s="23">
        <v>4.7892857142857098E-2</v>
      </c>
      <c r="O6" s="18"/>
      <c r="P6" s="21"/>
    </row>
    <row r="7" spans="1:16" x14ac:dyDescent="0.25">
      <c r="A7" s="24">
        <v>2</v>
      </c>
      <c r="B7" s="13" t="str">
        <f>IF(ISNUMBER(Data!H$14),C7*Data!H$14,"-")</f>
        <v>-</v>
      </c>
      <c r="C7" s="23">
        <v>0.120678571428571</v>
      </c>
      <c r="O7" s="18"/>
      <c r="P7" s="21"/>
    </row>
    <row r="8" spans="1:16" x14ac:dyDescent="0.25">
      <c r="A8" s="22">
        <v>2.5</v>
      </c>
      <c r="B8" s="13" t="str">
        <f>IF(ISNUMBER(Data!H$14),C8*Data!H$14,"-")</f>
        <v>-</v>
      </c>
      <c r="C8" s="23">
        <v>0.22953571428571401</v>
      </c>
      <c r="O8" s="18"/>
      <c r="P8" s="21"/>
    </row>
    <row r="9" spans="1:16" x14ac:dyDescent="0.25">
      <c r="A9" s="24">
        <v>3</v>
      </c>
      <c r="B9" s="13" t="str">
        <f>IF(ISNUMBER(Data!H$14),C9*Data!H$14,"-")</f>
        <v>-</v>
      </c>
      <c r="C9" s="23">
        <v>0.36650000000000005</v>
      </c>
      <c r="O9" s="18"/>
      <c r="P9" s="21"/>
    </row>
    <row r="10" spans="1:16" x14ac:dyDescent="0.25">
      <c r="A10" s="22">
        <v>3.5</v>
      </c>
      <c r="B10" s="13" t="str">
        <f>IF(ISNUMBER(Data!H$14),C10*Data!H$14,"-")</f>
        <v>-</v>
      </c>
      <c r="C10" s="23">
        <v>0.52071428571428602</v>
      </c>
      <c r="O10" s="18"/>
      <c r="P10" s="21"/>
    </row>
    <row r="11" spans="1:16" x14ac:dyDescent="0.25">
      <c r="A11" s="24">
        <v>4</v>
      </c>
      <c r="B11" s="13" t="str">
        <f>IF(ISNUMBER(Data!H$14),C11*Data!H$14,"-")</f>
        <v>-</v>
      </c>
      <c r="C11" s="23">
        <v>0.67546428571428596</v>
      </c>
      <c r="O11" s="18"/>
      <c r="P11" s="21"/>
    </row>
    <row r="12" spans="1:16" x14ac:dyDescent="0.25">
      <c r="A12" s="22">
        <v>4.5</v>
      </c>
      <c r="B12" s="13" t="str">
        <f>IF(ISNUMBER(Data!H$14),C12*Data!H$14,"-")</f>
        <v>-</v>
      </c>
      <c r="C12" s="23">
        <v>0.81274999999999997</v>
      </c>
      <c r="O12" s="18"/>
      <c r="P12" s="21"/>
    </row>
    <row r="13" spans="1:16" x14ac:dyDescent="0.25">
      <c r="A13" s="24">
        <v>5</v>
      </c>
      <c r="B13" s="13" t="str">
        <f>IF(ISNUMBER(Data!H$14),C13*Data!H$14,"-")</f>
        <v>-</v>
      </c>
      <c r="C13" s="23">
        <v>0.91900000000000004</v>
      </c>
      <c r="O13" s="18"/>
      <c r="P13" s="21"/>
    </row>
    <row r="14" spans="1:16" x14ac:dyDescent="0.25">
      <c r="A14" s="22">
        <v>5.5</v>
      </c>
      <c r="B14" s="13" t="str">
        <f>IF(ISNUMBER(Data!H$14),C14*Data!H$14,"-")</f>
        <v>-</v>
      </c>
      <c r="C14" s="23">
        <v>0.98299999999999998</v>
      </c>
      <c r="O14" s="18"/>
      <c r="P14" s="21"/>
    </row>
    <row r="15" spans="1:16" x14ac:dyDescent="0.25">
      <c r="A15" s="24">
        <v>6</v>
      </c>
      <c r="B15" s="13" t="str">
        <f>IF(ISNUMBER(Data!H$14),C15*Data!H$14,"-")</f>
        <v>-</v>
      </c>
      <c r="C15" s="23">
        <v>1</v>
      </c>
      <c r="O15" s="18"/>
      <c r="P15" s="21"/>
    </row>
    <row r="16" spans="1:16" x14ac:dyDescent="0.25">
      <c r="A16" s="22">
        <v>6.5</v>
      </c>
      <c r="B16" s="13" t="str">
        <f>IF(ISNUMBER(Data!H$14),C16*Data!H$14,"-")</f>
        <v>-</v>
      </c>
      <c r="C16" s="23">
        <v>0.98539285714285696</v>
      </c>
      <c r="O16" s="18"/>
      <c r="P16" s="21"/>
    </row>
    <row r="17" spans="1:16" x14ac:dyDescent="0.25">
      <c r="A17" s="24">
        <v>7</v>
      </c>
      <c r="B17" s="13" t="str">
        <f>IF(ISNUMBER(Data!H$14),C17*Data!H$14,"-")</f>
        <v>-</v>
      </c>
      <c r="C17" s="23">
        <v>0.95289285714285688</v>
      </c>
      <c r="O17" s="18"/>
      <c r="P17" s="21"/>
    </row>
    <row r="18" spans="1:16" x14ac:dyDescent="0.25">
      <c r="A18" s="22">
        <v>7.5</v>
      </c>
      <c r="B18" s="13" t="str">
        <f>IF(ISNUMBER(Data!H$14),C18*Data!H$14,"-")</f>
        <v>-</v>
      </c>
      <c r="C18" s="23">
        <v>0.91246428571428595</v>
      </c>
      <c r="O18" s="18"/>
      <c r="P18" s="21"/>
    </row>
    <row r="19" spans="1:16" x14ac:dyDescent="0.25">
      <c r="A19" s="24">
        <v>8</v>
      </c>
      <c r="B19" s="13" t="str">
        <f>IF(ISNUMBER(Data!H$14),C19*Data!H$14,"-")</f>
        <v>-</v>
      </c>
      <c r="C19" s="23">
        <v>0.86828571428571399</v>
      </c>
      <c r="O19" s="18"/>
      <c r="P19" s="21"/>
    </row>
    <row r="20" spans="1:16" x14ac:dyDescent="0.25">
      <c r="A20" s="22">
        <v>8.5</v>
      </c>
      <c r="B20" s="13" t="str">
        <f>IF(ISNUMBER(Data!H$14),C20*Data!H$14,"-")</f>
        <v>-</v>
      </c>
      <c r="C20" s="23">
        <v>0.82357142857142895</v>
      </c>
      <c r="O20" s="18"/>
      <c r="P20" s="21"/>
    </row>
    <row r="21" spans="1:16" x14ac:dyDescent="0.25">
      <c r="A21" s="24">
        <v>9</v>
      </c>
      <c r="B21" s="13" t="str">
        <f>IF(ISNUMBER(Data!H$14),C21*Data!H$14,"-")</f>
        <v>-</v>
      </c>
      <c r="C21" s="23">
        <v>0.78046428571428605</v>
      </c>
      <c r="O21" s="18"/>
      <c r="P21" s="21"/>
    </row>
    <row r="22" spans="1:16" x14ac:dyDescent="0.25">
      <c r="A22" s="22">
        <v>9.5</v>
      </c>
      <c r="B22" s="13" t="str">
        <f>IF(ISNUMBER(Data!H$14),C22*Data!H$14,"-")</f>
        <v>-</v>
      </c>
      <c r="C22" s="23">
        <v>0.73957142857142799</v>
      </c>
      <c r="O22" s="18"/>
      <c r="P22" s="21"/>
    </row>
    <row r="23" spans="1:16" x14ac:dyDescent="0.25">
      <c r="A23" s="24">
        <v>10</v>
      </c>
      <c r="B23" s="13" t="str">
        <f>IF(ISNUMBER(Data!H$14),C23*Data!H$14,"-")</f>
        <v>-</v>
      </c>
      <c r="C23" s="23">
        <v>0.70085714285714296</v>
      </c>
      <c r="O23" s="18"/>
      <c r="P23" s="21"/>
    </row>
    <row r="24" spans="1:16" x14ac:dyDescent="0.25">
      <c r="A24" s="22">
        <v>10.5</v>
      </c>
      <c r="B24" s="13" t="str">
        <f>IF(ISNUMBER(Data!H$14),C24*Data!H$14,"-")</f>
        <v>-</v>
      </c>
      <c r="C24" s="23">
        <v>0.66417857142857095</v>
      </c>
      <c r="O24" s="18"/>
      <c r="P24" s="21"/>
    </row>
    <row r="25" spans="1:16" x14ac:dyDescent="0.25">
      <c r="A25" s="24">
        <v>11</v>
      </c>
      <c r="B25" s="13" t="str">
        <f>IF(ISNUMBER(Data!H$14),C25*Data!H$14,"-")</f>
        <v>-</v>
      </c>
      <c r="C25" s="23">
        <v>0.62939285714285698</v>
      </c>
      <c r="O25" s="18"/>
      <c r="P25" s="21"/>
    </row>
    <row r="26" spans="1:16" x14ac:dyDescent="0.25">
      <c r="A26" s="22">
        <v>11.5</v>
      </c>
      <c r="B26" s="13" t="str">
        <f>IF(ISNUMBER(Data!H$14),C26*Data!H$14,"-")</f>
        <v>-</v>
      </c>
      <c r="C26" s="23">
        <v>0.59642857142857097</v>
      </c>
      <c r="O26" s="18"/>
      <c r="P26" s="21"/>
    </row>
    <row r="27" spans="1:16" x14ac:dyDescent="0.25">
      <c r="A27" s="24">
        <v>12</v>
      </c>
      <c r="B27" s="13" t="str">
        <f>IF(ISNUMBER(Data!H$14),C27*Data!H$14,"-")</f>
        <v>-</v>
      </c>
      <c r="C27" s="23">
        <v>0.565214285714286</v>
      </c>
      <c r="O27" s="18"/>
      <c r="P27" s="21"/>
    </row>
    <row r="28" spans="1:16" x14ac:dyDescent="0.25">
      <c r="A28" s="22">
        <v>12.5</v>
      </c>
      <c r="B28" s="13" t="str">
        <f>IF(ISNUMBER(Data!H$14),C28*Data!H$14,"-")</f>
        <v>-</v>
      </c>
      <c r="C28" s="23">
        <v>0.53560714285714295</v>
      </c>
      <c r="O28" s="18"/>
      <c r="P28" s="21"/>
    </row>
    <row r="29" spans="1:16" x14ac:dyDescent="0.25">
      <c r="A29" s="24">
        <v>13</v>
      </c>
      <c r="B29" s="13" t="str">
        <f>IF(ISNUMBER(Data!H$14),C29*Data!H$14,"-")</f>
        <v>-</v>
      </c>
      <c r="C29" s="23">
        <v>0.50757142857142901</v>
      </c>
      <c r="O29" s="18"/>
      <c r="P29" s="21"/>
    </row>
    <row r="30" spans="1:16" x14ac:dyDescent="0.25">
      <c r="A30" s="22">
        <v>13.5</v>
      </c>
      <c r="B30" s="13" t="str">
        <f>IF(ISNUMBER(Data!H$14),C30*Data!H$14,"-")</f>
        <v>-</v>
      </c>
      <c r="C30" s="23">
        <v>0.48099999999999993</v>
      </c>
      <c r="O30" s="18"/>
      <c r="P30" s="21"/>
    </row>
    <row r="31" spans="1:16" x14ac:dyDescent="0.25">
      <c r="A31" s="24">
        <v>14</v>
      </c>
      <c r="B31" s="13" t="str">
        <f>IF(ISNUMBER(Data!H$14),C31*Data!H$14,"-")</f>
        <v>-</v>
      </c>
      <c r="C31" s="23">
        <v>0.45582142857142899</v>
      </c>
      <c r="O31" s="18"/>
      <c r="P31" s="21"/>
    </row>
    <row r="32" spans="1:16" x14ac:dyDescent="0.25">
      <c r="A32" s="22">
        <v>14.5</v>
      </c>
      <c r="B32" s="13" t="str">
        <f>IF(ISNUMBER(Data!H$14),C32*Data!H$14,"-")</f>
        <v>-</v>
      </c>
      <c r="C32" s="23">
        <v>0.43196428571428597</v>
      </c>
      <c r="O32" s="18"/>
      <c r="P32" s="21"/>
    </row>
    <row r="33" spans="1:16" x14ac:dyDescent="0.25">
      <c r="A33" s="24">
        <v>15</v>
      </c>
      <c r="B33" s="13" t="str">
        <f>IF(ISNUMBER(Data!H$14),C33*Data!H$14,"-")</f>
        <v>-</v>
      </c>
      <c r="C33" s="23">
        <v>0.40935714285714297</v>
      </c>
      <c r="O33" s="18"/>
      <c r="P33" s="21"/>
    </row>
    <row r="34" spans="1:16" x14ac:dyDescent="0.25">
      <c r="A34" s="22">
        <v>15.5</v>
      </c>
      <c r="B34" s="13" t="str">
        <f>IF(ISNUMBER(Data!H$14),C34*Data!H$14,"-")</f>
        <v>-</v>
      </c>
      <c r="C34" s="23">
        <v>0.38789285714285698</v>
      </c>
      <c r="O34" s="18"/>
      <c r="P34" s="21"/>
    </row>
    <row r="35" spans="1:16" x14ac:dyDescent="0.25">
      <c r="A35" s="24">
        <v>16</v>
      </c>
      <c r="B35" s="13" t="str">
        <f>IF(ISNUMBER(Data!H$14),C35*Data!H$14,"-")</f>
        <v>-</v>
      </c>
      <c r="C35" s="23">
        <v>0.36760714285714302</v>
      </c>
      <c r="O35" s="18"/>
      <c r="P35" s="21"/>
    </row>
    <row r="36" spans="1:16" x14ac:dyDescent="0.25">
      <c r="A36" s="22">
        <v>16.5</v>
      </c>
      <c r="B36" s="13" t="str">
        <f>IF(ISNUMBER(Data!H$14),C36*Data!H$14,"-")</f>
        <v>-</v>
      </c>
      <c r="C36" s="23">
        <v>0.34835714285714298</v>
      </c>
      <c r="O36" s="18"/>
      <c r="P36" s="21"/>
    </row>
    <row r="37" spans="1:16" x14ac:dyDescent="0.25">
      <c r="A37" s="24">
        <v>17</v>
      </c>
      <c r="B37" s="13" t="str">
        <f>IF(ISNUMBER(Data!H$14),C37*Data!H$14,"-")</f>
        <v>-</v>
      </c>
      <c r="C37" s="23">
        <v>0.33010714285714304</v>
      </c>
      <c r="O37" s="18"/>
      <c r="P37" s="21"/>
    </row>
    <row r="38" spans="1:16" x14ac:dyDescent="0.25">
      <c r="A38" s="22">
        <v>17.5</v>
      </c>
      <c r="B38" s="13" t="str">
        <f>IF(ISNUMBER(Data!H$14),C38*Data!H$14,"-")</f>
        <v>-</v>
      </c>
      <c r="C38" s="23">
        <v>0.31282142857142903</v>
      </c>
      <c r="O38" s="18"/>
      <c r="P38" s="21"/>
    </row>
    <row r="39" spans="1:16" x14ac:dyDescent="0.25">
      <c r="A39" s="24">
        <v>18</v>
      </c>
      <c r="B39" s="13" t="str">
        <f>IF(ISNUMBER(Data!H$14),C39*Data!H$14,"-")</f>
        <v>-</v>
      </c>
      <c r="C39" s="23">
        <v>0.29646428571428601</v>
      </c>
      <c r="O39" s="18"/>
      <c r="P39" s="21"/>
    </row>
    <row r="40" spans="1:16" x14ac:dyDescent="0.25">
      <c r="A40" s="22">
        <v>18.5</v>
      </c>
      <c r="B40" s="13" t="str">
        <f>IF(ISNUMBER(Data!H$14),C40*Data!H$14,"-")</f>
        <v>-</v>
      </c>
      <c r="C40" s="23">
        <v>0.28092857142857097</v>
      </c>
      <c r="O40" s="18"/>
      <c r="P40" s="21"/>
    </row>
    <row r="41" spans="1:16" x14ac:dyDescent="0.25">
      <c r="A41" s="24">
        <v>19</v>
      </c>
      <c r="B41" s="13" t="str">
        <f>IF(ISNUMBER(Data!H$14),C41*Data!H$14,"-")</f>
        <v>-</v>
      </c>
      <c r="C41" s="23">
        <v>0.26621428571428601</v>
      </c>
      <c r="O41" s="18"/>
      <c r="P41" s="21"/>
    </row>
    <row r="42" spans="1:16" x14ac:dyDescent="0.25">
      <c r="A42" s="22">
        <v>19.5</v>
      </c>
      <c r="B42" s="13" t="str">
        <f>IF(ISNUMBER(Data!H$14),C42*Data!H$14,"-")</f>
        <v>-</v>
      </c>
      <c r="C42" s="23">
        <v>0.252285714285714</v>
      </c>
      <c r="O42" s="18"/>
      <c r="P42" s="21"/>
    </row>
    <row r="43" spans="1:16" x14ac:dyDescent="0.25">
      <c r="A43" s="24">
        <v>20</v>
      </c>
      <c r="B43" s="13" t="str">
        <f>IF(ISNUMBER(Data!H$14),C43*Data!H$14,"-")</f>
        <v>-</v>
      </c>
      <c r="C43" s="23">
        <v>0.23907142857142899</v>
      </c>
      <c r="O43" s="18"/>
      <c r="P43" s="21"/>
    </row>
    <row r="44" spans="1:16" x14ac:dyDescent="0.25">
      <c r="A44" s="22">
        <v>20.5</v>
      </c>
      <c r="B44" s="13" t="str">
        <f>IF(ISNUMBER(Data!H$14),C44*Data!H$14,"-")</f>
        <v>-</v>
      </c>
      <c r="C44" s="23">
        <v>0.22657142857142901</v>
      </c>
      <c r="O44" s="18"/>
      <c r="P44" s="21"/>
    </row>
    <row r="45" spans="1:16" x14ac:dyDescent="0.25">
      <c r="A45" s="24">
        <v>21</v>
      </c>
      <c r="B45" s="13" t="str">
        <f>IF(ISNUMBER(Data!H$14),C45*Data!H$14,"-")</f>
        <v>-</v>
      </c>
      <c r="C45" s="23">
        <v>0.21471428571428602</v>
      </c>
      <c r="O45" s="18"/>
      <c r="P45" s="21"/>
    </row>
    <row r="46" spans="1:16" x14ac:dyDescent="0.25">
      <c r="A46" s="22">
        <v>21.5</v>
      </c>
      <c r="B46" s="13" t="str">
        <f>IF(ISNUMBER(Data!H$14),C46*Data!H$14,"-")</f>
        <v>-</v>
      </c>
      <c r="C46" s="23">
        <v>0.20346428571428596</v>
      </c>
      <c r="O46" s="18"/>
      <c r="P46" s="21"/>
    </row>
    <row r="47" spans="1:16" x14ac:dyDescent="0.25">
      <c r="A47" s="24">
        <v>22</v>
      </c>
      <c r="B47" s="13" t="str">
        <f>IF(ISNUMBER(Data!H$14),C47*Data!H$14,"-")</f>
        <v>-</v>
      </c>
      <c r="C47" s="23">
        <v>0.19282142857142898</v>
      </c>
      <c r="O47" s="18"/>
      <c r="P47" s="21"/>
    </row>
    <row r="48" spans="1:16" x14ac:dyDescent="0.25">
      <c r="A48" s="22">
        <v>22.5</v>
      </c>
      <c r="B48" s="13" t="str">
        <f>IF(ISNUMBER(Data!H$14),C48*Data!H$14,"-")</f>
        <v>-</v>
      </c>
      <c r="C48" s="23">
        <v>0.18271428571428602</v>
      </c>
      <c r="O48" s="18"/>
      <c r="P48" s="21"/>
    </row>
    <row r="49" spans="1:16" x14ac:dyDescent="0.25">
      <c r="A49" s="24">
        <v>23</v>
      </c>
      <c r="B49" s="13" t="str">
        <f>IF(ISNUMBER(Data!H$14),C49*Data!H$14,"-")</f>
        <v>-</v>
      </c>
      <c r="C49" s="23">
        <v>0.17314285714285699</v>
      </c>
      <c r="O49" s="18"/>
      <c r="P49" s="21"/>
    </row>
    <row r="50" spans="1:16" x14ac:dyDescent="0.25">
      <c r="A50" s="22">
        <v>23.5</v>
      </c>
      <c r="B50" s="13" t="str">
        <f>IF(ISNUMBER(Data!H$14),C50*Data!H$14,"-")</f>
        <v>-</v>
      </c>
      <c r="C50" s="23">
        <v>0.16407142857142901</v>
      </c>
      <c r="O50" s="18"/>
      <c r="P50" s="21"/>
    </row>
    <row r="51" spans="1:16" x14ac:dyDescent="0.25">
      <c r="A51" s="24">
        <v>24</v>
      </c>
      <c r="B51" s="13" t="str">
        <f>IF(ISNUMBER(Data!H$14),C51*Data!H$14,"-")</f>
        <v>-</v>
      </c>
      <c r="C51" s="23">
        <v>0.1555</v>
      </c>
      <c r="O51" s="18"/>
      <c r="P51" s="21"/>
    </row>
    <row r="52" spans="1:16" x14ac:dyDescent="0.25">
      <c r="A52" s="22">
        <v>24.5</v>
      </c>
      <c r="B52" s="13" t="str">
        <f>IF(ISNUMBER(Data!H$14),C52*Data!H$14,"-")</f>
        <v>-</v>
      </c>
      <c r="C52" s="23">
        <v>0.14735714285714299</v>
      </c>
      <c r="O52" s="18"/>
      <c r="P52" s="21"/>
    </row>
    <row r="53" spans="1:16" x14ac:dyDescent="0.25">
      <c r="A53" s="24">
        <v>25</v>
      </c>
      <c r="B53" s="13" t="str">
        <f>IF(ISNUMBER(Data!H$14),C53*Data!H$14,"-")</f>
        <v>-</v>
      </c>
      <c r="C53" s="23">
        <v>0.13964285714285701</v>
      </c>
      <c r="O53" s="18"/>
      <c r="P53" s="21"/>
    </row>
    <row r="54" spans="1:16" x14ac:dyDescent="0.25">
      <c r="A54" s="22">
        <v>25.5</v>
      </c>
      <c r="B54" s="13" t="str">
        <f>IF(ISNUMBER(Data!H$14),C54*Data!H$14,"-")</f>
        <v>-</v>
      </c>
      <c r="C54" s="23">
        <v>0.13232142857142901</v>
      </c>
      <c r="O54" s="18"/>
      <c r="P54" s="21"/>
    </row>
    <row r="55" spans="1:16" x14ac:dyDescent="0.25">
      <c r="A55" s="24">
        <v>26</v>
      </c>
      <c r="B55" s="13" t="str">
        <f>IF(ISNUMBER(Data!H$14),C55*Data!H$14,"-")</f>
        <v>-</v>
      </c>
      <c r="C55" s="23">
        <v>0.125392857142857</v>
      </c>
      <c r="O55" s="18"/>
      <c r="P55" s="21"/>
    </row>
    <row r="56" spans="1:16" x14ac:dyDescent="0.25">
      <c r="A56" s="22">
        <v>26.5</v>
      </c>
      <c r="B56" s="13" t="str">
        <f>IF(ISNUMBER(Data!H$14),C56*Data!H$14,"-")</f>
        <v>-</v>
      </c>
      <c r="C56" s="23">
        <v>0.11882142857142899</v>
      </c>
      <c r="O56" s="18"/>
      <c r="P56" s="21"/>
    </row>
    <row r="57" spans="1:16" x14ac:dyDescent="0.25">
      <c r="A57" s="24">
        <v>27</v>
      </c>
      <c r="B57" s="13" t="str">
        <f>IF(ISNUMBER(Data!H$14),C57*Data!H$14,"-")</f>
        <v>-</v>
      </c>
      <c r="C57" s="23">
        <v>0.112607142857143</v>
      </c>
      <c r="O57" s="18"/>
      <c r="P57" s="21"/>
    </row>
    <row r="58" spans="1:16" x14ac:dyDescent="0.25">
      <c r="A58" s="22">
        <v>27.5</v>
      </c>
      <c r="B58" s="13" t="str">
        <f>IF(ISNUMBER(Data!H$14),C58*Data!H$14,"-")</f>
        <v>-</v>
      </c>
      <c r="C58" s="23">
        <v>0.106714285714286</v>
      </c>
      <c r="O58" s="18"/>
      <c r="P58" s="21"/>
    </row>
    <row r="59" spans="1:16" x14ac:dyDescent="0.25">
      <c r="A59" s="24">
        <v>28</v>
      </c>
      <c r="B59" s="13" t="str">
        <f>IF(ISNUMBER(Data!H$14),C59*Data!H$14,"-")</f>
        <v>-</v>
      </c>
      <c r="C59" s="23">
        <v>0.10114285714285699</v>
      </c>
      <c r="O59" s="18"/>
      <c r="P59" s="21"/>
    </row>
    <row r="60" spans="1:16" x14ac:dyDescent="0.25">
      <c r="A60" s="22">
        <v>28.5</v>
      </c>
      <c r="B60" s="13" t="str">
        <f>IF(ISNUMBER(Data!H$14),C60*Data!H$14,"-")</f>
        <v>-</v>
      </c>
      <c r="C60" s="23">
        <v>9.5821428571428599E-2</v>
      </c>
      <c r="O60" s="18"/>
      <c r="P60" s="21"/>
    </row>
    <row r="61" spans="1:16" x14ac:dyDescent="0.25">
      <c r="A61" s="24">
        <v>29</v>
      </c>
      <c r="B61" s="13" t="str">
        <f>IF(ISNUMBER(Data!H$14),C61*Data!H$14,"-")</f>
        <v>-</v>
      </c>
      <c r="C61" s="23">
        <v>9.0821428571428595E-2</v>
      </c>
      <c r="O61" s="18"/>
      <c r="P61" s="21"/>
    </row>
    <row r="62" spans="1:16" x14ac:dyDescent="0.25">
      <c r="A62" s="22">
        <v>29.5</v>
      </c>
      <c r="B62" s="13" t="str">
        <f>IF(ISNUMBER(Data!H$14),C62*Data!H$14,"-")</f>
        <v>-</v>
      </c>
      <c r="C62" s="23">
        <v>8.6071428571428604E-2</v>
      </c>
      <c r="O62" s="18"/>
      <c r="P62" s="21"/>
    </row>
    <row r="63" spans="1:16" x14ac:dyDescent="0.25">
      <c r="A63" s="24">
        <v>30</v>
      </c>
      <c r="B63" s="13" t="str">
        <f>IF(ISNUMBER(Data!H$14),C63*Data!H$14,"-")</f>
        <v>-</v>
      </c>
      <c r="C63" s="23">
        <v>8.1535714285714295E-2</v>
      </c>
      <c r="O63" s="18"/>
      <c r="P63" s="21"/>
    </row>
    <row r="64" spans="1:16" x14ac:dyDescent="0.25">
      <c r="A64" s="22">
        <v>30.5</v>
      </c>
      <c r="B64" s="13" t="str">
        <f>IF(ISNUMBER(Data!H$14),C64*Data!H$14,"-")</f>
        <v>-</v>
      </c>
      <c r="C64" s="23">
        <v>7.7285714285714305E-2</v>
      </c>
      <c r="O64" s="18"/>
      <c r="P64" s="21"/>
    </row>
    <row r="65" spans="1:16" x14ac:dyDescent="0.25">
      <c r="A65" s="24">
        <v>31</v>
      </c>
      <c r="B65" s="13" t="str">
        <f>IF(ISNUMBER(Data!H$14),C65*Data!H$14,"-")</f>
        <v>-</v>
      </c>
      <c r="C65" s="23">
        <v>7.3249999999999996E-2</v>
      </c>
      <c r="O65" s="18"/>
      <c r="P65" s="21"/>
    </row>
    <row r="66" spans="1:16" x14ac:dyDescent="0.25">
      <c r="A66" s="22">
        <v>31.5</v>
      </c>
      <c r="B66" s="13" t="str">
        <f>IF(ISNUMBER(Data!H$14),C66*Data!H$14,"-")</f>
        <v>-</v>
      </c>
      <c r="C66" s="23">
        <v>6.9392857142857103E-2</v>
      </c>
      <c r="O66" s="18"/>
      <c r="P66" s="21"/>
    </row>
    <row r="67" spans="1:16" x14ac:dyDescent="0.25">
      <c r="A67" s="24">
        <v>32</v>
      </c>
      <c r="B67" s="13" t="str">
        <f>IF(ISNUMBER(Data!H$14),C67*Data!H$14,"-")</f>
        <v>-</v>
      </c>
      <c r="C67" s="23">
        <v>6.5785714285714295E-2</v>
      </c>
      <c r="O67" s="18"/>
      <c r="P67" s="21"/>
    </row>
    <row r="68" spans="1:16" x14ac:dyDescent="0.25">
      <c r="A68" s="22">
        <v>32.5</v>
      </c>
      <c r="B68" s="13" t="str">
        <f>IF(ISNUMBER(Data!H$14),C68*Data!H$14,"-")</f>
        <v>-</v>
      </c>
      <c r="C68" s="23">
        <v>6.232142857142859E-2</v>
      </c>
      <c r="O68" s="18"/>
      <c r="P68" s="21"/>
    </row>
    <row r="69" spans="1:16" x14ac:dyDescent="0.25">
      <c r="A69" s="24">
        <v>33</v>
      </c>
      <c r="B69" s="13" t="str">
        <f>IF(ISNUMBER(Data!H$14),C69*Data!H$14,"-")</f>
        <v>-</v>
      </c>
      <c r="C69" s="23">
        <v>5.9071428571428608E-2</v>
      </c>
      <c r="O69" s="18"/>
      <c r="P69" s="21"/>
    </row>
    <row r="70" spans="1:16" x14ac:dyDescent="0.25">
      <c r="A70" s="22">
        <v>33.5</v>
      </c>
      <c r="B70" s="13" t="str">
        <f>IF(ISNUMBER(Data!H$14),C70*Data!H$14,"-")</f>
        <v>-</v>
      </c>
      <c r="C70" s="23">
        <v>5.5964285714285703E-2</v>
      </c>
      <c r="O70" s="18"/>
      <c r="P70" s="21"/>
    </row>
    <row r="71" spans="1:16" x14ac:dyDescent="0.25">
      <c r="A71" s="24">
        <v>34</v>
      </c>
      <c r="B71" s="13" t="str">
        <f>IF(ISNUMBER(Data!H$14),C71*Data!H$14,"-")</f>
        <v>-</v>
      </c>
      <c r="C71" s="23">
        <v>5.3035714285714304E-2</v>
      </c>
      <c r="O71" s="18"/>
      <c r="P71" s="21"/>
    </row>
    <row r="72" spans="1:16" x14ac:dyDescent="0.25">
      <c r="A72" s="22">
        <v>34.5</v>
      </c>
      <c r="B72" s="13" t="str">
        <f>IF(ISNUMBER(Data!H$14),C72*Data!H$14,"-")</f>
        <v>-</v>
      </c>
      <c r="C72" s="23">
        <v>5.0250000000000003E-2</v>
      </c>
      <c r="O72" s="18"/>
      <c r="P72" s="21"/>
    </row>
    <row r="73" spans="1:16" x14ac:dyDescent="0.25">
      <c r="A73" s="24">
        <v>35</v>
      </c>
      <c r="B73" s="13" t="str">
        <f>IF(ISNUMBER(Data!H$14),C73*Data!H$14,"-")</f>
        <v>-</v>
      </c>
      <c r="C73" s="23">
        <v>4.7642857142857098E-2</v>
      </c>
      <c r="O73" s="18"/>
      <c r="P73" s="21"/>
    </row>
    <row r="74" spans="1:16" x14ac:dyDescent="0.25">
      <c r="A74" s="22">
        <v>35.5</v>
      </c>
      <c r="B74" s="13" t="str">
        <f>IF(ISNUMBER(Data!H$14),C74*Data!H$14,"-")</f>
        <v>-</v>
      </c>
      <c r="C74" s="23">
        <v>4.514285714285711E-2</v>
      </c>
      <c r="O74" s="18"/>
      <c r="P74" s="21"/>
    </row>
    <row r="75" spans="1:16" x14ac:dyDescent="0.25">
      <c r="A75" s="24">
        <v>36</v>
      </c>
      <c r="B75" s="13" t="str">
        <f>IF(ISNUMBER(Data!H$14),C75*Data!H$14,"-")</f>
        <v>-</v>
      </c>
      <c r="C75" s="23">
        <v>4.2785714285714302E-2</v>
      </c>
      <c r="O75" s="18"/>
      <c r="P75" s="21"/>
    </row>
    <row r="76" spans="1:16" x14ac:dyDescent="0.25">
      <c r="A76" s="22">
        <v>36.5</v>
      </c>
      <c r="B76" s="13" t="str">
        <f>IF(ISNUMBER(Data!H$14),C76*Data!H$14,"-")</f>
        <v>-</v>
      </c>
      <c r="C76" s="23">
        <v>4.0535714285714293E-2</v>
      </c>
      <c r="O76" s="18"/>
      <c r="P76" s="21"/>
    </row>
    <row r="77" spans="1:16" x14ac:dyDescent="0.25">
      <c r="A77" s="24">
        <v>37</v>
      </c>
      <c r="B77" s="13" t="str">
        <f>IF(ISNUMBER(Data!H$14),C77*Data!H$14,"-")</f>
        <v>-</v>
      </c>
      <c r="C77" s="23">
        <v>3.8428571428571402E-2</v>
      </c>
      <c r="O77" s="18"/>
      <c r="P77" s="21"/>
    </row>
    <row r="78" spans="1:16" x14ac:dyDescent="0.25">
      <c r="A78" s="22">
        <v>37.5</v>
      </c>
      <c r="B78" s="13" t="str">
        <f>IF(ISNUMBER(Data!H$14),C78*Data!H$14,"-")</f>
        <v>-</v>
      </c>
      <c r="C78" s="23">
        <v>3.6392857142857102E-2</v>
      </c>
      <c r="O78" s="18"/>
      <c r="P78" s="21"/>
    </row>
    <row r="79" spans="1:16" x14ac:dyDescent="0.25">
      <c r="A79" s="24">
        <v>38</v>
      </c>
      <c r="B79" s="13" t="str">
        <f>IF(ISNUMBER(Data!H$14),C79*Data!H$14,"-")</f>
        <v>-</v>
      </c>
      <c r="C79" s="23">
        <v>3.4500000000000003E-2</v>
      </c>
      <c r="O79" s="18"/>
      <c r="P79" s="21"/>
    </row>
    <row r="80" spans="1:16" x14ac:dyDescent="0.25">
      <c r="A80" s="22">
        <v>38.5</v>
      </c>
      <c r="B80" s="13" t="str">
        <f>IF(ISNUMBER(Data!H$14),C80*Data!H$14,"-")</f>
        <v>-</v>
      </c>
      <c r="C80" s="23">
        <v>3.2678571428571397E-2</v>
      </c>
      <c r="O80" s="18"/>
      <c r="P80" s="21"/>
    </row>
    <row r="81" spans="1:16" x14ac:dyDescent="0.25">
      <c r="A81" s="24">
        <v>39</v>
      </c>
      <c r="B81" s="13" t="str">
        <f>IF(ISNUMBER(Data!H$14),C81*Data!H$14,"-")</f>
        <v>-</v>
      </c>
      <c r="C81" s="23">
        <v>3.0964285714285701E-2</v>
      </c>
      <c r="O81" s="18"/>
      <c r="P81" s="21"/>
    </row>
    <row r="82" spans="1:16" x14ac:dyDescent="0.25">
      <c r="A82" s="22">
        <v>39.5</v>
      </c>
      <c r="B82" s="13" t="str">
        <f>IF(ISNUMBER(Data!H$14),C82*Data!H$14,"-")</f>
        <v>-</v>
      </c>
      <c r="C82" s="23">
        <v>2.9357142857142901E-2</v>
      </c>
      <c r="O82" s="18"/>
      <c r="P82" s="21"/>
    </row>
    <row r="83" spans="1:16" x14ac:dyDescent="0.25">
      <c r="A83" s="24">
        <v>40</v>
      </c>
      <c r="B83" s="13" t="str">
        <f>IF(ISNUMBER(Data!H$14),C83*Data!H$14,"-")</f>
        <v>-</v>
      </c>
      <c r="C83" s="23">
        <v>2.7821428571428601E-2</v>
      </c>
      <c r="O83" s="18"/>
      <c r="P83" s="21"/>
    </row>
    <row r="84" spans="1:16" x14ac:dyDescent="0.25">
      <c r="A84" s="22">
        <v>40.5</v>
      </c>
      <c r="B84" s="13" t="str">
        <f>IF(ISNUMBER(Data!H$14),C84*Data!H$14,"-")</f>
        <v>-</v>
      </c>
      <c r="C84" s="23">
        <v>2.6357142857142898E-2</v>
      </c>
      <c r="O84" s="18"/>
      <c r="P84" s="21"/>
    </row>
    <row r="85" spans="1:16" x14ac:dyDescent="0.25">
      <c r="A85" s="24">
        <v>41</v>
      </c>
      <c r="B85" s="13" t="str">
        <f>IF(ISNUMBER(Data!H$14),C85*Data!H$14,"-")</f>
        <v>-</v>
      </c>
      <c r="C85" s="23">
        <v>2.5000000000000001E-2</v>
      </c>
      <c r="O85" s="18"/>
      <c r="P85" s="21"/>
    </row>
    <row r="86" spans="1:16" x14ac:dyDescent="0.25">
      <c r="A86" s="22">
        <v>41.5</v>
      </c>
      <c r="B86" s="13" t="str">
        <f>IF(ISNUMBER(Data!H$14),C86*Data!H$14,"-")</f>
        <v>-</v>
      </c>
      <c r="C86" s="23">
        <v>2.3678571428571403E-2</v>
      </c>
      <c r="O86" s="18"/>
      <c r="P86" s="21"/>
    </row>
    <row r="87" spans="1:16" x14ac:dyDescent="0.25">
      <c r="A87" s="24">
        <v>42</v>
      </c>
      <c r="B87" s="13" t="str">
        <f>IF(ISNUMBER(Data!H$14),C87*Data!H$14,"-")</f>
        <v>-</v>
      </c>
      <c r="C87" s="23">
        <v>2.2428571428571398E-2</v>
      </c>
      <c r="O87" s="18"/>
      <c r="P87" s="21"/>
    </row>
    <row r="88" spans="1:16" x14ac:dyDescent="0.25">
      <c r="A88" s="22">
        <v>42.5</v>
      </c>
      <c r="B88" s="13" t="str">
        <f>IF(ISNUMBER(Data!H$14),C88*Data!H$14,"-")</f>
        <v>-</v>
      </c>
      <c r="C88" s="23">
        <v>2.1250000000000002E-2</v>
      </c>
      <c r="O88" s="18"/>
      <c r="P88" s="21"/>
    </row>
    <row r="89" spans="1:16" x14ac:dyDescent="0.25">
      <c r="A89" s="24">
        <v>43</v>
      </c>
      <c r="B89" s="13" t="str">
        <f>IF(ISNUMBER(Data!H$14),C89*Data!H$14,"-")</f>
        <v>-</v>
      </c>
      <c r="C89" s="23">
        <v>2.0142857142857101E-2</v>
      </c>
      <c r="O89" s="18"/>
      <c r="P89" s="21"/>
    </row>
    <row r="90" spans="1:16" x14ac:dyDescent="0.25">
      <c r="A90" s="22">
        <v>43.5</v>
      </c>
      <c r="B90" s="13" t="str">
        <f>IF(ISNUMBER(Data!H$14),C90*Data!H$14,"-")</f>
        <v>-</v>
      </c>
      <c r="C90" s="23">
        <v>1.9107142857142899E-2</v>
      </c>
      <c r="O90" s="18"/>
      <c r="P90" s="21"/>
    </row>
    <row r="91" spans="1:16" x14ac:dyDescent="0.25">
      <c r="A91" s="24">
        <v>44</v>
      </c>
      <c r="B91" s="13" t="str">
        <f>IF(ISNUMBER(Data!H$14),C91*Data!H$14,"-")</f>
        <v>-</v>
      </c>
      <c r="C91" s="23">
        <v>1.8107142857142901E-2</v>
      </c>
      <c r="O91" s="18"/>
      <c r="P91" s="21"/>
    </row>
    <row r="92" spans="1:16" x14ac:dyDescent="0.25">
      <c r="A92" s="22">
        <v>44.5</v>
      </c>
      <c r="B92" s="13" t="str">
        <f>IF(ISNUMBER(Data!H$14),C92*Data!H$14,"-")</f>
        <v>-</v>
      </c>
      <c r="C92" s="23">
        <v>1.7142857142857099E-2</v>
      </c>
      <c r="O92" s="18"/>
      <c r="P92" s="21"/>
    </row>
    <row r="93" spans="1:16" x14ac:dyDescent="0.25">
      <c r="A93" s="24">
        <v>45</v>
      </c>
      <c r="B93" s="13" t="str">
        <f>IF(ISNUMBER(Data!H$14),C93*Data!H$14,"-")</f>
        <v>-</v>
      </c>
      <c r="C93" s="23">
        <v>1.6250000000000001E-2</v>
      </c>
      <c r="O93" s="18"/>
      <c r="P93" s="21"/>
    </row>
    <row r="94" spans="1:16" x14ac:dyDescent="0.25">
      <c r="A94" s="22">
        <v>45.5</v>
      </c>
      <c r="B94" s="13" t="str">
        <f>IF(ISNUMBER(Data!H$14),C94*Data!H$14,"-")</f>
        <v>-</v>
      </c>
      <c r="C94" s="23">
        <v>1.5392857142857101E-2</v>
      </c>
      <c r="O94" s="18"/>
      <c r="P94" s="21"/>
    </row>
    <row r="95" spans="1:16" x14ac:dyDescent="0.25">
      <c r="A95" s="24">
        <v>46</v>
      </c>
      <c r="B95" s="13" t="str">
        <f>IF(ISNUMBER(Data!H$14),C95*Data!H$14,"-")</f>
        <v>-</v>
      </c>
      <c r="C95" s="23">
        <v>1.46071428571429E-2</v>
      </c>
      <c r="O95" s="18"/>
      <c r="P95" s="21"/>
    </row>
    <row r="96" spans="1:16" x14ac:dyDescent="0.25">
      <c r="A96" s="22">
        <v>46.5</v>
      </c>
      <c r="B96" s="13" t="str">
        <f>IF(ISNUMBER(Data!H$14),C96*Data!H$14,"-")</f>
        <v>-</v>
      </c>
      <c r="C96" s="23">
        <v>1.3821428571428601E-2</v>
      </c>
      <c r="O96" s="18"/>
      <c r="P96" s="21"/>
    </row>
    <row r="97" spans="1:16" x14ac:dyDescent="0.25">
      <c r="A97" s="24">
        <v>47</v>
      </c>
      <c r="B97" s="13" t="str">
        <f>IF(ISNUMBER(Data!H$14),C97*Data!H$14,"-")</f>
        <v>-</v>
      </c>
      <c r="C97" s="23">
        <v>1.3107142857142901E-2</v>
      </c>
      <c r="O97" s="18"/>
      <c r="P97" s="21"/>
    </row>
    <row r="98" spans="1:16" x14ac:dyDescent="0.25">
      <c r="A98" s="22">
        <v>47.5</v>
      </c>
      <c r="B98" s="13" t="str">
        <f>IF(ISNUMBER(Data!H$14),C98*Data!H$14,"-")</f>
        <v>-</v>
      </c>
      <c r="C98" s="23">
        <v>1.24285714285714E-2</v>
      </c>
      <c r="O98" s="18"/>
      <c r="P98" s="21"/>
    </row>
    <row r="99" spans="1:16" x14ac:dyDescent="0.25">
      <c r="A99" s="24">
        <v>48</v>
      </c>
      <c r="B99" s="13" t="str">
        <f>IF(ISNUMBER(Data!H$14),C99*Data!H$14,"-")</f>
        <v>-</v>
      </c>
      <c r="C99" s="23">
        <v>1.175E-2</v>
      </c>
      <c r="O99" s="18"/>
      <c r="P99" s="21"/>
    </row>
    <row r="100" spans="1:16" x14ac:dyDescent="0.25">
      <c r="A100" s="22">
        <v>48.5</v>
      </c>
      <c r="B100" s="13" t="str">
        <f>IF(ISNUMBER(Data!H$14),C100*Data!H$14,"-")</f>
        <v>-</v>
      </c>
      <c r="C100" s="23">
        <v>1.3821428571428601E-2</v>
      </c>
      <c r="O100" s="18"/>
      <c r="P100" s="21"/>
    </row>
    <row r="101" spans="1:16" x14ac:dyDescent="0.25">
      <c r="A101" s="24">
        <v>49</v>
      </c>
      <c r="B101" s="13" t="str">
        <f>IF(ISNUMBER(Data!H$14),C101*Data!H$14,"-")</f>
        <v>-</v>
      </c>
      <c r="C101" s="23">
        <v>1.3107142857142901E-2</v>
      </c>
      <c r="O101" s="18"/>
      <c r="P101" s="21"/>
    </row>
    <row r="102" spans="1:16" x14ac:dyDescent="0.25">
      <c r="A102" s="22">
        <v>49.5</v>
      </c>
      <c r="B102" s="13" t="str">
        <f>IF(ISNUMBER(Data!H$14),C102*Data!H$14,"-")</f>
        <v>-</v>
      </c>
      <c r="C102" s="23">
        <v>1.24285714285714E-2</v>
      </c>
      <c r="O102" s="18"/>
      <c r="P102" s="21"/>
    </row>
    <row r="103" spans="1:16" x14ac:dyDescent="0.25">
      <c r="A103" s="24">
        <v>50</v>
      </c>
      <c r="B103" s="13" t="str">
        <f>IF(ISNUMBER(Data!H$14),C103*Data!H$14,"-")</f>
        <v>-</v>
      </c>
      <c r="C103" s="23">
        <v>1.175E-2</v>
      </c>
      <c r="O103" s="18"/>
      <c r="P103" s="21"/>
    </row>
    <row r="104" spans="1:16" x14ac:dyDescent="0.25">
      <c r="A104" s="22">
        <v>50.5</v>
      </c>
      <c r="B104" s="13" t="str">
        <f>IF(ISNUMBER(Data!H$14),C104*Data!H$14,"-")</f>
        <v>-</v>
      </c>
      <c r="C104" s="23">
        <v>1.11428571428571E-2</v>
      </c>
      <c r="O104" s="18"/>
      <c r="P104" s="21"/>
    </row>
    <row r="105" spans="1:16" x14ac:dyDescent="0.25">
      <c r="A105" s="24">
        <v>51</v>
      </c>
      <c r="B105" s="13" t="str">
        <f>IF(ISNUMBER(Data!H$14),C105*Data!H$14,"-")</f>
        <v>-</v>
      </c>
      <c r="C105" s="23">
        <v>1.05714285714286E-2</v>
      </c>
      <c r="O105" s="18"/>
      <c r="P105" s="21"/>
    </row>
    <row r="106" spans="1:16" x14ac:dyDescent="0.25">
      <c r="A106" s="22">
        <v>51.5</v>
      </c>
      <c r="B106" s="13" t="str">
        <f>IF(ISNUMBER(Data!H$14),C106*Data!H$14,"-")</f>
        <v>-</v>
      </c>
      <c r="C106" s="23">
        <v>1.0000000000000002E-2</v>
      </c>
      <c r="O106" s="18"/>
      <c r="P106" s="21"/>
    </row>
    <row r="107" spans="1:16" x14ac:dyDescent="0.25">
      <c r="A107" s="24">
        <v>52</v>
      </c>
      <c r="B107" s="13" t="str">
        <f>IF(ISNUMBER(Data!H$14),C107*Data!H$14,"-")</f>
        <v>-</v>
      </c>
      <c r="C107" s="23">
        <v>9.4999999999999998E-3</v>
      </c>
      <c r="O107" s="18"/>
      <c r="P107" s="21"/>
    </row>
    <row r="108" spans="1:16" x14ac:dyDescent="0.25">
      <c r="A108" s="22">
        <v>52.5</v>
      </c>
      <c r="B108" s="13" t="str">
        <f>IF(ISNUMBER(Data!H$14),C108*Data!H$14,"-")</f>
        <v>-</v>
      </c>
      <c r="C108" s="23">
        <v>8.9999999999999993E-3</v>
      </c>
      <c r="O108" s="18"/>
      <c r="P108" s="21"/>
    </row>
    <row r="109" spans="1:16" x14ac:dyDescent="0.25">
      <c r="A109" s="24">
        <v>53</v>
      </c>
      <c r="B109" s="13" t="str">
        <f>IF(ISNUMBER(Data!H$14),C109*Data!H$14,"-")</f>
        <v>-</v>
      </c>
      <c r="C109" s="23">
        <v>8.5357142857142906E-3</v>
      </c>
      <c r="O109" s="18"/>
      <c r="P109" s="21"/>
    </row>
    <row r="110" spans="1:16" x14ac:dyDescent="0.25">
      <c r="A110" s="22">
        <v>53.5</v>
      </c>
      <c r="B110" s="13" t="str">
        <f>IF(ISNUMBER(Data!H$14),C110*Data!H$14,"-")</f>
        <v>-</v>
      </c>
      <c r="C110" s="23">
        <v>8.0714285714285697E-3</v>
      </c>
      <c r="O110" s="18"/>
      <c r="P110" s="21"/>
    </row>
    <row r="111" spans="1:16" x14ac:dyDescent="0.25">
      <c r="A111" s="24">
        <v>54</v>
      </c>
      <c r="B111" s="13" t="str">
        <f>IF(ISNUMBER(Data!H$14),C111*Data!H$14,"-")</f>
        <v>-</v>
      </c>
      <c r="C111" s="23">
        <v>7.6428571428571396E-3</v>
      </c>
      <c r="O111" s="18"/>
      <c r="P111" s="21"/>
    </row>
    <row r="112" spans="1:16" x14ac:dyDescent="0.25">
      <c r="A112" s="22">
        <v>54.5</v>
      </c>
      <c r="B112" s="13" t="str">
        <f>IF(ISNUMBER(Data!H$14),C112*Data!H$14,"-")</f>
        <v>-</v>
      </c>
      <c r="C112" s="23">
        <v>7.2500000000000004E-3</v>
      </c>
      <c r="O112" s="18"/>
      <c r="P112" s="21"/>
    </row>
    <row r="113" spans="1:17" x14ac:dyDescent="0.25">
      <c r="A113" s="24">
        <v>55</v>
      </c>
      <c r="B113" s="13" t="str">
        <f>IF(ISNUMBER(Data!H$14),C113*Data!H$14,"-")</f>
        <v>-</v>
      </c>
      <c r="C113" s="23">
        <v>6.8571428571428603E-3</v>
      </c>
      <c r="O113" s="18"/>
      <c r="P113" s="21"/>
    </row>
    <row r="114" spans="1:17" x14ac:dyDescent="0.25">
      <c r="A114" s="22">
        <v>55.5</v>
      </c>
      <c r="B114" s="13" t="str">
        <f>IF(ISNUMBER(Data!H$14),C114*Data!H$14,"-")</f>
        <v>-</v>
      </c>
      <c r="C114" s="23">
        <v>6.5000000000000006E-3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18"/>
      <c r="P114" s="21"/>
    </row>
    <row r="115" spans="1:17" x14ac:dyDescent="0.25">
      <c r="A115" s="24">
        <v>56</v>
      </c>
      <c r="B115" s="13" t="str">
        <f>IF(ISNUMBER(Data!H$14),C115*Data!H$14,"-")</f>
        <v>-</v>
      </c>
      <c r="C115" s="23">
        <v>6.17857142857143E-3</v>
      </c>
      <c r="O115" s="18"/>
      <c r="P115" s="21"/>
    </row>
    <row r="116" spans="1:17" x14ac:dyDescent="0.25">
      <c r="A116" s="22">
        <v>56.5</v>
      </c>
      <c r="B116" s="13" t="str">
        <f>IF(ISNUMBER(Data!H$14),C116*Data!H$14,"-")</f>
        <v>-</v>
      </c>
      <c r="C116" s="23">
        <v>5.7142857142857099E-3</v>
      </c>
      <c r="O116" s="18"/>
      <c r="P116" s="21"/>
    </row>
    <row r="117" spans="1:17" x14ac:dyDescent="0.25">
      <c r="A117" s="24">
        <v>57</v>
      </c>
      <c r="B117" s="13" t="str">
        <f>IF(ISNUMBER(Data!H$14),C117*Data!H$14,"-")</f>
        <v>-</v>
      </c>
      <c r="C117" s="23">
        <v>5.3214285714285698E-3</v>
      </c>
      <c r="O117" s="18"/>
      <c r="P117" s="21"/>
    </row>
    <row r="118" spans="1:17" x14ac:dyDescent="0.25">
      <c r="A118" s="22">
        <v>57.5</v>
      </c>
      <c r="B118" s="13" t="str">
        <f>IF(ISNUMBER(Data!H$14),C118*Data!H$14,"-")</f>
        <v>-</v>
      </c>
      <c r="C118" s="23">
        <v>3.3214285714285698E-3</v>
      </c>
      <c r="O118" s="18"/>
      <c r="P118" s="21"/>
    </row>
    <row r="119" spans="1:17" x14ac:dyDescent="0.25">
      <c r="A119" s="24">
        <v>58</v>
      </c>
      <c r="B119" s="13" t="str">
        <f>IF(ISNUMBER(Data!H$14),C119*Data!H$14,"-")</f>
        <v>-</v>
      </c>
      <c r="C119" s="23">
        <v>1.3928571428571399E-3</v>
      </c>
      <c r="O119" s="18"/>
      <c r="P119" s="21"/>
    </row>
    <row r="120" spans="1:17" x14ac:dyDescent="0.25">
      <c r="A120" s="22">
        <v>58.5</v>
      </c>
      <c r="B120" s="13" t="str">
        <f>IF(ISNUMBER(Data!H$14),C120*Data!H$14,"-")</f>
        <v>-</v>
      </c>
      <c r="C120" s="23">
        <v>9.2857142857142802E-4</v>
      </c>
      <c r="O120" s="18"/>
      <c r="P120" s="21"/>
    </row>
    <row r="121" spans="1:17" x14ac:dyDescent="0.25">
      <c r="A121" s="24">
        <v>59</v>
      </c>
      <c r="B121" s="13" t="str">
        <f>IF(ISNUMBER(Data!H$14),C121*Data!H$14,"-")</f>
        <v>-</v>
      </c>
      <c r="C121" s="23">
        <v>4.6428571428571401E-4</v>
      </c>
      <c r="O121" s="18"/>
      <c r="P121" s="21"/>
    </row>
    <row r="122" spans="1:17" x14ac:dyDescent="0.25">
      <c r="A122" s="22">
        <v>59.5</v>
      </c>
      <c r="B122" s="13" t="str">
        <f>IF(ISNUMBER(Data!H$14),C122*Data!H$14,"-")</f>
        <v>-</v>
      </c>
      <c r="C122" s="23">
        <v>2.14285714285714E-4</v>
      </c>
      <c r="O122" s="18"/>
      <c r="P122" s="21"/>
    </row>
    <row r="123" spans="1:17" x14ac:dyDescent="0.25">
      <c r="A123" s="24">
        <v>60</v>
      </c>
      <c r="B123" s="13" t="str">
        <f>IF(ISNUMBER(Data!H$14),C123*Data!H$14,"-")</f>
        <v>-</v>
      </c>
      <c r="C123" s="23">
        <v>0</v>
      </c>
      <c r="O123" s="18"/>
      <c r="P123" s="21"/>
    </row>
    <row r="124" spans="1:17" x14ac:dyDescent="0.25">
      <c r="B124" s="26"/>
      <c r="Q124" s="21"/>
    </row>
    <row r="125" spans="1:17" x14ac:dyDescent="0.25">
      <c r="B125" s="26"/>
      <c r="Q125" s="21"/>
    </row>
    <row r="126" spans="1:17" x14ac:dyDescent="0.25">
      <c r="B126" s="26"/>
      <c r="Q126" s="21"/>
    </row>
    <row r="127" spans="1:17" x14ac:dyDescent="0.25">
      <c r="B127" s="26"/>
      <c r="Q127" s="21"/>
    </row>
    <row r="128" spans="1:17" x14ac:dyDescent="0.25">
      <c r="B128" s="26"/>
      <c r="Q128" s="21"/>
    </row>
    <row r="129" spans="2:17" x14ac:dyDescent="0.25">
      <c r="B129" s="26"/>
      <c r="Q129" s="21"/>
    </row>
    <row r="130" spans="2:17" x14ac:dyDescent="0.25">
      <c r="B130" s="26"/>
      <c r="Q130" s="21"/>
    </row>
    <row r="131" spans="2:17" x14ac:dyDescent="0.25">
      <c r="B131" s="26"/>
      <c r="Q131" s="21"/>
    </row>
    <row r="132" spans="2:17" x14ac:dyDescent="0.25">
      <c r="B132" s="26"/>
      <c r="Q132" s="21"/>
    </row>
    <row r="133" spans="2:17" x14ac:dyDescent="0.25">
      <c r="B133" s="26"/>
      <c r="Q133" s="21"/>
    </row>
    <row r="134" spans="2:17" x14ac:dyDescent="0.25">
      <c r="Q134" s="21"/>
    </row>
    <row r="135" spans="2:17" x14ac:dyDescent="0.25">
      <c r="Q135" s="21"/>
    </row>
    <row r="136" spans="2:17" x14ac:dyDescent="0.25">
      <c r="Q136" s="21"/>
    </row>
    <row r="137" spans="2:17" x14ac:dyDescent="0.25">
      <c r="Q137" s="21"/>
    </row>
    <row r="138" spans="2:17" x14ac:dyDescent="0.25">
      <c r="Q138" s="21"/>
    </row>
    <row r="139" spans="2:17" x14ac:dyDescent="0.25">
      <c r="Q139" s="21"/>
    </row>
    <row r="140" spans="2:17" x14ac:dyDescent="0.25">
      <c r="Q140" s="21"/>
    </row>
    <row r="141" spans="2:17" x14ac:dyDescent="0.25">
      <c r="Q141" s="21"/>
    </row>
    <row r="142" spans="2:17" x14ac:dyDescent="0.25">
      <c r="Q142" s="21"/>
    </row>
    <row r="143" spans="2:17" x14ac:dyDescent="0.25">
      <c r="Q143" s="21"/>
    </row>
    <row r="144" spans="2:17" x14ac:dyDescent="0.25">
      <c r="Q144" s="21"/>
    </row>
    <row r="145" spans="17:17" x14ac:dyDescent="0.25">
      <c r="Q145" s="21"/>
    </row>
    <row r="146" spans="17:17" x14ac:dyDescent="0.25">
      <c r="Q146" s="21"/>
    </row>
    <row r="147" spans="17:17" x14ac:dyDescent="0.25">
      <c r="Q147" s="21"/>
    </row>
    <row r="148" spans="17:17" x14ac:dyDescent="0.25">
      <c r="Q148" s="21"/>
    </row>
    <row r="149" spans="17:17" x14ac:dyDescent="0.25">
      <c r="Q149" s="21"/>
    </row>
    <row r="150" spans="17:17" x14ac:dyDescent="0.25">
      <c r="Q150" s="21"/>
    </row>
    <row r="151" spans="17:17" x14ac:dyDescent="0.25">
      <c r="Q151" s="21"/>
    </row>
    <row r="152" spans="17:17" x14ac:dyDescent="0.25">
      <c r="Q152" s="21"/>
    </row>
    <row r="153" spans="17:17" x14ac:dyDescent="0.25">
      <c r="Q153" s="21"/>
    </row>
    <row r="154" spans="17:17" x14ac:dyDescent="0.25">
      <c r="Q154" s="21"/>
    </row>
    <row r="155" spans="17:17" x14ac:dyDescent="0.25">
      <c r="Q155" s="21"/>
    </row>
    <row r="156" spans="17:17" x14ac:dyDescent="0.25">
      <c r="Q156" s="21"/>
    </row>
    <row r="157" spans="17:17" x14ac:dyDescent="0.25">
      <c r="Q157" s="21"/>
    </row>
    <row r="158" spans="17:17" x14ac:dyDescent="0.25">
      <c r="Q158" s="21"/>
    </row>
    <row r="159" spans="17:17" x14ac:dyDescent="0.25">
      <c r="Q159" s="21"/>
    </row>
    <row r="160" spans="17:17" x14ac:dyDescent="0.25">
      <c r="Q160" s="21"/>
    </row>
    <row r="161" spans="17:17" x14ac:dyDescent="0.25">
      <c r="Q161" s="21"/>
    </row>
    <row r="162" spans="17:17" x14ac:dyDescent="0.25">
      <c r="Q162" s="21"/>
    </row>
    <row r="163" spans="17:17" x14ac:dyDescent="0.25">
      <c r="Q163" s="21"/>
    </row>
    <row r="164" spans="17:17" x14ac:dyDescent="0.25">
      <c r="Q164" s="21"/>
    </row>
    <row r="165" spans="17:17" x14ac:dyDescent="0.25">
      <c r="Q165" s="21"/>
    </row>
    <row r="166" spans="17:17" x14ac:dyDescent="0.25">
      <c r="Q166" s="21"/>
    </row>
    <row r="167" spans="17:17" x14ac:dyDescent="0.25">
      <c r="Q167" s="21"/>
    </row>
    <row r="168" spans="17:17" x14ac:dyDescent="0.25">
      <c r="Q168" s="21"/>
    </row>
    <row r="169" spans="17:17" x14ac:dyDescent="0.25">
      <c r="Q169" s="21"/>
    </row>
    <row r="170" spans="17:17" x14ac:dyDescent="0.25">
      <c r="Q170" s="21"/>
    </row>
    <row r="171" spans="17:17" x14ac:dyDescent="0.25">
      <c r="Q171" s="21"/>
    </row>
    <row r="172" spans="17:17" x14ac:dyDescent="0.25">
      <c r="Q172" s="21"/>
    </row>
    <row r="173" spans="17:17" x14ac:dyDescent="0.25">
      <c r="Q173" s="21"/>
    </row>
    <row r="174" spans="17:17" x14ac:dyDescent="0.25">
      <c r="Q174" s="21"/>
    </row>
    <row r="175" spans="17:17" x14ac:dyDescent="0.25">
      <c r="Q175" s="21"/>
    </row>
    <row r="176" spans="17:17" x14ac:dyDescent="0.25">
      <c r="Q176" s="21"/>
    </row>
    <row r="177" spans="17:17" x14ac:dyDescent="0.25">
      <c r="Q177" s="21"/>
    </row>
    <row r="178" spans="17:17" x14ac:dyDescent="0.25">
      <c r="Q178" s="21"/>
    </row>
    <row r="179" spans="17:17" x14ac:dyDescent="0.25">
      <c r="Q179" s="21"/>
    </row>
    <row r="180" spans="17:17" x14ac:dyDescent="0.25">
      <c r="Q180" s="21"/>
    </row>
    <row r="181" spans="17:17" x14ac:dyDescent="0.25">
      <c r="Q181" s="21"/>
    </row>
    <row r="182" spans="17:17" x14ac:dyDescent="0.25">
      <c r="Q182" s="21"/>
    </row>
    <row r="183" spans="17:17" x14ac:dyDescent="0.25">
      <c r="Q183" s="21"/>
    </row>
    <row r="184" spans="17:17" x14ac:dyDescent="0.25">
      <c r="Q184" s="21"/>
    </row>
    <row r="185" spans="17:17" x14ac:dyDescent="0.25">
      <c r="Q185" s="21"/>
    </row>
    <row r="186" spans="17:17" x14ac:dyDescent="0.25">
      <c r="Q186" s="21"/>
    </row>
    <row r="187" spans="17:17" x14ac:dyDescent="0.25">
      <c r="Q187" s="21"/>
    </row>
    <row r="188" spans="17:17" x14ac:dyDescent="0.25">
      <c r="Q188" s="21"/>
    </row>
    <row r="189" spans="17:17" x14ac:dyDescent="0.25">
      <c r="Q189" s="21"/>
    </row>
    <row r="190" spans="17:17" x14ac:dyDescent="0.25">
      <c r="Q190" s="21"/>
    </row>
    <row r="191" spans="17:17" x14ac:dyDescent="0.25">
      <c r="Q191" s="21"/>
    </row>
    <row r="192" spans="17:17" x14ac:dyDescent="0.25">
      <c r="Q192" s="21"/>
    </row>
    <row r="193" spans="17:17" x14ac:dyDescent="0.25">
      <c r="Q193" s="21"/>
    </row>
    <row r="194" spans="17:17" x14ac:dyDescent="0.25">
      <c r="Q194" s="21"/>
    </row>
    <row r="195" spans="17:17" x14ac:dyDescent="0.25">
      <c r="Q195" s="21"/>
    </row>
    <row r="196" spans="17:17" x14ac:dyDescent="0.25">
      <c r="Q196" s="21"/>
    </row>
    <row r="197" spans="17:17" x14ac:dyDescent="0.25">
      <c r="Q197" s="21"/>
    </row>
    <row r="198" spans="17:17" x14ac:dyDescent="0.25">
      <c r="Q198" s="21"/>
    </row>
    <row r="199" spans="17:17" x14ac:dyDescent="0.25">
      <c r="Q199" s="21"/>
    </row>
    <row r="200" spans="17:17" x14ac:dyDescent="0.25">
      <c r="Q200" s="21"/>
    </row>
    <row r="201" spans="17:17" x14ac:dyDescent="0.25">
      <c r="Q201" s="21"/>
    </row>
    <row r="202" spans="17:17" x14ac:dyDescent="0.25">
      <c r="Q202" s="21"/>
    </row>
    <row r="203" spans="17:17" x14ac:dyDescent="0.25">
      <c r="Q203" s="21"/>
    </row>
    <row r="204" spans="17:17" x14ac:dyDescent="0.25">
      <c r="Q204" s="21"/>
    </row>
    <row r="205" spans="17:17" x14ac:dyDescent="0.25">
      <c r="Q205" s="21"/>
    </row>
    <row r="206" spans="17:17" x14ac:dyDescent="0.25">
      <c r="Q206" s="21"/>
    </row>
    <row r="207" spans="17:17" x14ac:dyDescent="0.25">
      <c r="Q207" s="21"/>
    </row>
    <row r="208" spans="17:17" x14ac:dyDescent="0.25">
      <c r="Q208" s="21"/>
    </row>
    <row r="209" spans="17:17" x14ac:dyDescent="0.25">
      <c r="Q209" s="21"/>
    </row>
    <row r="210" spans="17:17" x14ac:dyDescent="0.25">
      <c r="Q210" s="21"/>
    </row>
    <row r="211" spans="17:17" x14ac:dyDescent="0.25">
      <c r="Q211" s="21"/>
    </row>
    <row r="212" spans="17:17" x14ac:dyDescent="0.25">
      <c r="Q212" s="21"/>
    </row>
    <row r="213" spans="17:17" x14ac:dyDescent="0.25">
      <c r="Q213" s="21"/>
    </row>
    <row r="214" spans="17:17" x14ac:dyDescent="0.25">
      <c r="Q214" s="21"/>
    </row>
    <row r="215" spans="17:17" x14ac:dyDescent="0.25">
      <c r="Q215" s="21"/>
    </row>
    <row r="216" spans="17:17" x14ac:dyDescent="0.25">
      <c r="Q216" s="21"/>
    </row>
    <row r="217" spans="17:17" x14ac:dyDescent="0.25">
      <c r="Q217" s="21"/>
    </row>
    <row r="218" spans="17:17" x14ac:dyDescent="0.25">
      <c r="Q218" s="21"/>
    </row>
    <row r="219" spans="17:17" x14ac:dyDescent="0.25">
      <c r="Q219" s="21"/>
    </row>
    <row r="220" spans="17:17" x14ac:dyDescent="0.25">
      <c r="Q220" s="21"/>
    </row>
    <row r="221" spans="17:17" x14ac:dyDescent="0.25">
      <c r="Q221" s="21"/>
    </row>
    <row r="222" spans="17:17" x14ac:dyDescent="0.25">
      <c r="Q222" s="21"/>
    </row>
    <row r="223" spans="17:17" x14ac:dyDescent="0.25">
      <c r="Q223" s="21"/>
    </row>
    <row r="224" spans="17:17" x14ac:dyDescent="0.25">
      <c r="Q224" s="21"/>
    </row>
    <row r="225" spans="17:17" x14ac:dyDescent="0.25">
      <c r="Q225" s="21"/>
    </row>
    <row r="226" spans="17:17" x14ac:dyDescent="0.25">
      <c r="Q226" s="21"/>
    </row>
    <row r="227" spans="17:17" x14ac:dyDescent="0.25">
      <c r="Q227" s="21"/>
    </row>
    <row r="228" spans="17:17" x14ac:dyDescent="0.25">
      <c r="Q228" s="21"/>
    </row>
    <row r="229" spans="17:17" x14ac:dyDescent="0.25">
      <c r="Q229" s="21"/>
    </row>
    <row r="230" spans="17:17" x14ac:dyDescent="0.25">
      <c r="Q230" s="21"/>
    </row>
    <row r="231" spans="17:17" x14ac:dyDescent="0.25">
      <c r="Q231" s="21"/>
    </row>
    <row r="232" spans="17:17" x14ac:dyDescent="0.25">
      <c r="Q232" s="21"/>
    </row>
    <row r="233" spans="17:17" x14ac:dyDescent="0.25">
      <c r="Q233" s="21"/>
    </row>
    <row r="234" spans="17:17" x14ac:dyDescent="0.25">
      <c r="Q234" s="21"/>
    </row>
    <row r="235" spans="17:17" x14ac:dyDescent="0.25">
      <c r="Q235" s="21"/>
    </row>
    <row r="236" spans="17:17" x14ac:dyDescent="0.25">
      <c r="Q236" s="21"/>
    </row>
    <row r="237" spans="17:17" x14ac:dyDescent="0.25">
      <c r="Q237" s="21"/>
    </row>
    <row r="238" spans="17:17" x14ac:dyDescent="0.25">
      <c r="Q238" s="21"/>
    </row>
    <row r="239" spans="17:17" x14ac:dyDescent="0.25">
      <c r="Q239" s="21"/>
    </row>
    <row r="240" spans="17:17" x14ac:dyDescent="0.25">
      <c r="Q240" s="21"/>
    </row>
    <row r="241" spans="17:17" x14ac:dyDescent="0.25">
      <c r="Q241" s="21"/>
    </row>
    <row r="242" spans="17:17" x14ac:dyDescent="0.25">
      <c r="Q242" s="21"/>
    </row>
    <row r="243" spans="17:17" x14ac:dyDescent="0.25">
      <c r="Q243" s="21"/>
    </row>
    <row r="244" spans="17:17" x14ac:dyDescent="0.25">
      <c r="Q244" s="21"/>
    </row>
    <row r="245" spans="17:17" x14ac:dyDescent="0.25">
      <c r="Q245" s="21"/>
    </row>
    <row r="246" spans="17:17" x14ac:dyDescent="0.25">
      <c r="Q246" s="21"/>
    </row>
    <row r="247" spans="17:17" x14ac:dyDescent="0.25">
      <c r="Q247" s="21"/>
    </row>
    <row r="248" spans="17:17" x14ac:dyDescent="0.25">
      <c r="Q248" s="21"/>
    </row>
    <row r="249" spans="17:17" x14ac:dyDescent="0.25">
      <c r="Q249" s="21"/>
    </row>
    <row r="250" spans="17:17" x14ac:dyDescent="0.25">
      <c r="Q250" s="21"/>
    </row>
    <row r="251" spans="17:17" x14ac:dyDescent="0.25">
      <c r="Q251" s="21"/>
    </row>
    <row r="252" spans="17:17" x14ac:dyDescent="0.25">
      <c r="Q252" s="21"/>
    </row>
    <row r="253" spans="17:17" x14ac:dyDescent="0.25">
      <c r="Q253" s="21"/>
    </row>
    <row r="254" spans="17:17" x14ac:dyDescent="0.25">
      <c r="Q254" s="21"/>
    </row>
    <row r="255" spans="17:17" x14ac:dyDescent="0.25">
      <c r="Q255" s="21"/>
    </row>
    <row r="256" spans="17:17" x14ac:dyDescent="0.25">
      <c r="Q256" s="21"/>
    </row>
    <row r="257" spans="17:17" x14ac:dyDescent="0.25">
      <c r="Q257" s="21"/>
    </row>
    <row r="258" spans="17:17" x14ac:dyDescent="0.25">
      <c r="Q258" s="21"/>
    </row>
    <row r="259" spans="17:17" x14ac:dyDescent="0.25">
      <c r="Q259" s="21"/>
    </row>
    <row r="260" spans="17:17" x14ac:dyDescent="0.25">
      <c r="Q260" s="21"/>
    </row>
    <row r="261" spans="17:17" x14ac:dyDescent="0.25">
      <c r="Q261" s="21"/>
    </row>
    <row r="262" spans="17:17" x14ac:dyDescent="0.25">
      <c r="Q262" s="21"/>
    </row>
    <row r="263" spans="17:17" x14ac:dyDescent="0.25">
      <c r="Q263" s="21"/>
    </row>
    <row r="264" spans="17:17" x14ac:dyDescent="0.25">
      <c r="Q264" s="21"/>
    </row>
    <row r="265" spans="17:17" x14ac:dyDescent="0.25">
      <c r="Q265" s="21"/>
    </row>
    <row r="266" spans="17:17" x14ac:dyDescent="0.25">
      <c r="Q266" s="21"/>
    </row>
    <row r="267" spans="17:17" x14ac:dyDescent="0.25">
      <c r="Q267" s="21"/>
    </row>
    <row r="268" spans="17:17" x14ac:dyDescent="0.25">
      <c r="Q268" s="21"/>
    </row>
    <row r="269" spans="17:17" x14ac:dyDescent="0.25">
      <c r="Q269" s="21"/>
    </row>
    <row r="270" spans="17:17" x14ac:dyDescent="0.25">
      <c r="Q270" s="21"/>
    </row>
    <row r="271" spans="17:17" x14ac:dyDescent="0.25">
      <c r="Q271" s="21"/>
    </row>
    <row r="272" spans="17:17" x14ac:dyDescent="0.25">
      <c r="Q272" s="21"/>
    </row>
    <row r="273" spans="17:17" x14ac:dyDescent="0.25">
      <c r="Q273" s="21"/>
    </row>
    <row r="274" spans="17:17" x14ac:dyDescent="0.25">
      <c r="Q274" s="21"/>
    </row>
    <row r="275" spans="17:17" x14ac:dyDescent="0.25">
      <c r="Q275" s="21"/>
    </row>
    <row r="276" spans="17:17" x14ac:dyDescent="0.25">
      <c r="Q276" s="21"/>
    </row>
    <row r="277" spans="17:17" x14ac:dyDescent="0.25">
      <c r="Q277" s="21"/>
    </row>
    <row r="278" spans="17:17" x14ac:dyDescent="0.25">
      <c r="Q278" s="21"/>
    </row>
    <row r="279" spans="17:17" x14ac:dyDescent="0.25">
      <c r="Q279" s="21"/>
    </row>
    <row r="280" spans="17:17" x14ac:dyDescent="0.25">
      <c r="Q280" s="21"/>
    </row>
    <row r="281" spans="17:17" x14ac:dyDescent="0.25">
      <c r="Q281" s="21"/>
    </row>
    <row r="282" spans="17:17" x14ac:dyDescent="0.25">
      <c r="Q282" s="21"/>
    </row>
    <row r="283" spans="17:17" x14ac:dyDescent="0.25">
      <c r="Q283" s="21"/>
    </row>
    <row r="284" spans="17:17" x14ac:dyDescent="0.25">
      <c r="Q284" s="21"/>
    </row>
    <row r="285" spans="17:17" x14ac:dyDescent="0.25">
      <c r="Q285" s="21"/>
    </row>
    <row r="286" spans="17:17" x14ac:dyDescent="0.25">
      <c r="Q286" s="21"/>
    </row>
    <row r="287" spans="17:17" x14ac:dyDescent="0.25">
      <c r="Q287" s="21"/>
    </row>
    <row r="288" spans="17:17" x14ac:dyDescent="0.25">
      <c r="Q288" s="21"/>
    </row>
    <row r="289" spans="17:17" x14ac:dyDescent="0.25">
      <c r="Q289" s="21"/>
    </row>
    <row r="290" spans="17:17" x14ac:dyDescent="0.25">
      <c r="Q290" s="21"/>
    </row>
    <row r="291" spans="17:17" x14ac:dyDescent="0.25">
      <c r="Q291" s="21"/>
    </row>
    <row r="292" spans="17:17" x14ac:dyDescent="0.25">
      <c r="Q292" s="21"/>
    </row>
    <row r="293" spans="17:17" x14ac:dyDescent="0.25">
      <c r="Q293" s="21"/>
    </row>
    <row r="294" spans="17:17" x14ac:dyDescent="0.25">
      <c r="Q294" s="21"/>
    </row>
    <row r="295" spans="17:17" x14ac:dyDescent="0.25">
      <c r="Q295" s="21"/>
    </row>
    <row r="296" spans="17:17" x14ac:dyDescent="0.25">
      <c r="Q296" s="21"/>
    </row>
    <row r="297" spans="17:17" x14ac:dyDescent="0.25">
      <c r="Q297" s="21"/>
    </row>
    <row r="298" spans="17:17" x14ac:dyDescent="0.25">
      <c r="Q298" s="21"/>
    </row>
    <row r="299" spans="17:17" x14ac:dyDescent="0.25">
      <c r="Q299" s="21"/>
    </row>
    <row r="300" spans="17:17" x14ac:dyDescent="0.25">
      <c r="Q300" s="21"/>
    </row>
    <row r="301" spans="17:17" x14ac:dyDescent="0.25">
      <c r="Q301" s="21"/>
    </row>
    <row r="302" spans="17:17" x14ac:dyDescent="0.25">
      <c r="Q302" s="21"/>
    </row>
    <row r="303" spans="17:17" x14ac:dyDescent="0.25">
      <c r="Q303" s="21"/>
    </row>
    <row r="304" spans="17:17" x14ac:dyDescent="0.25">
      <c r="Q304" s="21"/>
    </row>
    <row r="305" spans="17:17" x14ac:dyDescent="0.25">
      <c r="Q305" s="21"/>
    </row>
    <row r="306" spans="17:17" x14ac:dyDescent="0.25">
      <c r="Q306" s="21"/>
    </row>
    <row r="307" spans="17:17" x14ac:dyDescent="0.25">
      <c r="Q307" s="21"/>
    </row>
    <row r="308" spans="17:17" x14ac:dyDescent="0.25">
      <c r="Q308" s="21"/>
    </row>
    <row r="309" spans="17:17" x14ac:dyDescent="0.25">
      <c r="Q309" s="21"/>
    </row>
    <row r="310" spans="17:17" x14ac:dyDescent="0.25">
      <c r="Q310" s="21"/>
    </row>
    <row r="311" spans="17:17" x14ac:dyDescent="0.25">
      <c r="Q311" s="21"/>
    </row>
    <row r="312" spans="17:17" x14ac:dyDescent="0.25">
      <c r="Q312" s="21"/>
    </row>
    <row r="313" spans="17:17" x14ac:dyDescent="0.25">
      <c r="Q313" s="21"/>
    </row>
    <row r="314" spans="17:17" x14ac:dyDescent="0.25">
      <c r="Q314" s="21"/>
    </row>
    <row r="315" spans="17:17" x14ac:dyDescent="0.25">
      <c r="Q315" s="21"/>
    </row>
    <row r="316" spans="17:17" x14ac:dyDescent="0.25">
      <c r="Q316" s="21"/>
    </row>
    <row r="317" spans="17:17" x14ac:dyDescent="0.25">
      <c r="Q317" s="21"/>
    </row>
    <row r="318" spans="17:17" x14ac:dyDescent="0.25">
      <c r="Q318" s="21"/>
    </row>
    <row r="319" spans="17:17" x14ac:dyDescent="0.25">
      <c r="Q319" s="21"/>
    </row>
    <row r="320" spans="17:17" x14ac:dyDescent="0.25">
      <c r="Q320" s="21"/>
    </row>
    <row r="321" spans="17:17" x14ac:dyDescent="0.25">
      <c r="Q321" s="21"/>
    </row>
    <row r="322" spans="17:17" x14ac:dyDescent="0.25">
      <c r="Q322" s="21"/>
    </row>
    <row r="323" spans="17:17" x14ac:dyDescent="0.25">
      <c r="Q323" s="21"/>
    </row>
    <row r="324" spans="17:17" x14ac:dyDescent="0.25">
      <c r="Q324" s="21"/>
    </row>
    <row r="325" spans="17:17" x14ac:dyDescent="0.25">
      <c r="Q325" s="21"/>
    </row>
    <row r="326" spans="17:17" x14ac:dyDescent="0.25">
      <c r="Q326" s="21"/>
    </row>
    <row r="327" spans="17:17" x14ac:dyDescent="0.25">
      <c r="Q327" s="21"/>
    </row>
    <row r="328" spans="17:17" x14ac:dyDescent="0.25">
      <c r="Q328" s="21"/>
    </row>
    <row r="329" spans="17:17" x14ac:dyDescent="0.25">
      <c r="Q329" s="21"/>
    </row>
    <row r="330" spans="17:17" x14ac:dyDescent="0.25">
      <c r="Q330" s="21"/>
    </row>
    <row r="331" spans="17:17" x14ac:dyDescent="0.25">
      <c r="Q331" s="21"/>
    </row>
    <row r="332" spans="17:17" x14ac:dyDescent="0.25">
      <c r="Q332" s="21"/>
    </row>
    <row r="333" spans="17:17" x14ac:dyDescent="0.25">
      <c r="Q333" s="21"/>
    </row>
    <row r="334" spans="17:17" x14ac:dyDescent="0.25">
      <c r="Q334" s="21"/>
    </row>
    <row r="335" spans="17:17" x14ac:dyDescent="0.25">
      <c r="Q335" s="21"/>
    </row>
    <row r="336" spans="17:17" x14ac:dyDescent="0.25">
      <c r="Q336" s="21"/>
    </row>
    <row r="337" spans="17:17" x14ac:dyDescent="0.25">
      <c r="Q337" s="21"/>
    </row>
    <row r="338" spans="17:17" x14ac:dyDescent="0.25">
      <c r="Q338" s="21"/>
    </row>
    <row r="339" spans="17:17" x14ac:dyDescent="0.25">
      <c r="Q339" s="21"/>
    </row>
    <row r="340" spans="17:17" x14ac:dyDescent="0.25">
      <c r="Q340" s="21"/>
    </row>
    <row r="341" spans="17:17" x14ac:dyDescent="0.25">
      <c r="Q341" s="21"/>
    </row>
    <row r="342" spans="17:17" x14ac:dyDescent="0.25">
      <c r="Q342" s="21"/>
    </row>
    <row r="343" spans="17:17" x14ac:dyDescent="0.25">
      <c r="Q343" s="21"/>
    </row>
    <row r="344" spans="17:17" x14ac:dyDescent="0.25">
      <c r="Q344" s="21"/>
    </row>
    <row r="345" spans="17:17" x14ac:dyDescent="0.25">
      <c r="Q345" s="21"/>
    </row>
    <row r="346" spans="17:17" x14ac:dyDescent="0.25">
      <c r="Q346" s="21"/>
    </row>
    <row r="347" spans="17:17" x14ac:dyDescent="0.25">
      <c r="Q347" s="21"/>
    </row>
    <row r="348" spans="17:17" x14ac:dyDescent="0.25">
      <c r="Q348" s="21"/>
    </row>
    <row r="349" spans="17:17" x14ac:dyDescent="0.25">
      <c r="Q349" s="21"/>
    </row>
    <row r="350" spans="17:17" x14ac:dyDescent="0.25">
      <c r="Q350" s="21"/>
    </row>
    <row r="351" spans="17:17" x14ac:dyDescent="0.25">
      <c r="Q351" s="21"/>
    </row>
    <row r="352" spans="17:17" x14ac:dyDescent="0.25">
      <c r="Q352" s="21"/>
    </row>
    <row r="353" spans="17:17" x14ac:dyDescent="0.25">
      <c r="Q353" s="21"/>
    </row>
    <row r="354" spans="17:17" x14ac:dyDescent="0.25">
      <c r="Q354" s="21"/>
    </row>
    <row r="355" spans="17:17" x14ac:dyDescent="0.25">
      <c r="Q355" s="21"/>
    </row>
    <row r="356" spans="17:17" x14ac:dyDescent="0.25">
      <c r="Q356" s="21"/>
    </row>
    <row r="357" spans="17:17" x14ac:dyDescent="0.25">
      <c r="Q357" s="21"/>
    </row>
    <row r="358" spans="17:17" x14ac:dyDescent="0.25">
      <c r="Q358" s="21"/>
    </row>
    <row r="359" spans="17:17" x14ac:dyDescent="0.25">
      <c r="Q359" s="21"/>
    </row>
    <row r="360" spans="17:17" x14ac:dyDescent="0.25">
      <c r="Q360" s="21"/>
    </row>
    <row r="361" spans="17:17" x14ac:dyDescent="0.25">
      <c r="Q361" s="21"/>
    </row>
    <row r="362" spans="17:17" x14ac:dyDescent="0.25">
      <c r="Q362" s="21"/>
    </row>
    <row r="363" spans="17:17" x14ac:dyDescent="0.25">
      <c r="Q363" s="21"/>
    </row>
    <row r="364" spans="17:17" x14ac:dyDescent="0.25">
      <c r="Q364" s="21"/>
    </row>
    <row r="365" spans="17:17" x14ac:dyDescent="0.25">
      <c r="Q365" s="21"/>
    </row>
    <row r="366" spans="17:17" x14ac:dyDescent="0.25">
      <c r="Q366" s="21"/>
    </row>
    <row r="367" spans="17:17" x14ac:dyDescent="0.25">
      <c r="Q367" s="21"/>
    </row>
    <row r="368" spans="17:17" x14ac:dyDescent="0.25">
      <c r="Q368" s="21"/>
    </row>
    <row r="369" spans="17:17" x14ac:dyDescent="0.25">
      <c r="Q369" s="21"/>
    </row>
    <row r="370" spans="17:17" x14ac:dyDescent="0.25">
      <c r="Q370" s="21"/>
    </row>
    <row r="371" spans="17:17" x14ac:dyDescent="0.25">
      <c r="Q371" s="21"/>
    </row>
    <row r="372" spans="17:17" x14ac:dyDescent="0.25">
      <c r="Q372" s="21"/>
    </row>
    <row r="373" spans="17:17" x14ac:dyDescent="0.25">
      <c r="Q373" s="21"/>
    </row>
    <row r="374" spans="17:17" x14ac:dyDescent="0.25">
      <c r="Q374" s="21"/>
    </row>
    <row r="375" spans="17:17" x14ac:dyDescent="0.25">
      <c r="Q375" s="21"/>
    </row>
    <row r="376" spans="17:17" x14ac:dyDescent="0.25">
      <c r="Q376" s="21"/>
    </row>
    <row r="377" spans="17:17" x14ac:dyDescent="0.25">
      <c r="Q377" s="21"/>
    </row>
    <row r="378" spans="17:17" x14ac:dyDescent="0.25">
      <c r="Q378" s="21"/>
    </row>
    <row r="379" spans="17:17" x14ac:dyDescent="0.25">
      <c r="Q379" s="21"/>
    </row>
    <row r="380" spans="17:17" x14ac:dyDescent="0.25">
      <c r="Q380" s="21"/>
    </row>
    <row r="381" spans="17:17" x14ac:dyDescent="0.25">
      <c r="Q381" s="21"/>
    </row>
    <row r="382" spans="17:17" x14ac:dyDescent="0.25">
      <c r="Q382" s="21"/>
    </row>
    <row r="383" spans="17:17" x14ac:dyDescent="0.25">
      <c r="Q383" s="21"/>
    </row>
    <row r="384" spans="17:17" x14ac:dyDescent="0.25">
      <c r="Q384" s="21"/>
    </row>
    <row r="385" spans="17:17" x14ac:dyDescent="0.25">
      <c r="Q385" s="21"/>
    </row>
    <row r="386" spans="17:17" x14ac:dyDescent="0.25">
      <c r="Q386" s="21"/>
    </row>
    <row r="387" spans="17:17" x14ac:dyDescent="0.25">
      <c r="Q387" s="21"/>
    </row>
    <row r="388" spans="17:17" x14ac:dyDescent="0.25">
      <c r="Q388" s="21"/>
    </row>
    <row r="389" spans="17:17" x14ac:dyDescent="0.25">
      <c r="Q389" s="21"/>
    </row>
    <row r="390" spans="17:17" x14ac:dyDescent="0.25">
      <c r="Q390" s="21"/>
    </row>
    <row r="391" spans="17:17" x14ac:dyDescent="0.25">
      <c r="Q391" s="21"/>
    </row>
    <row r="392" spans="17:17" x14ac:dyDescent="0.25">
      <c r="Q392" s="21"/>
    </row>
    <row r="393" spans="17:17" x14ac:dyDescent="0.25">
      <c r="Q393" s="21"/>
    </row>
    <row r="394" spans="17:17" x14ac:dyDescent="0.25">
      <c r="Q394" s="21"/>
    </row>
    <row r="395" spans="17:17" x14ac:dyDescent="0.25">
      <c r="Q395" s="21"/>
    </row>
    <row r="396" spans="17:17" x14ac:dyDescent="0.25">
      <c r="Q396" s="21"/>
    </row>
    <row r="397" spans="17:17" x14ac:dyDescent="0.25">
      <c r="Q397" s="21"/>
    </row>
    <row r="398" spans="17:17" x14ac:dyDescent="0.25">
      <c r="Q398" s="21"/>
    </row>
    <row r="399" spans="17:17" x14ac:dyDescent="0.25">
      <c r="Q399" s="21"/>
    </row>
    <row r="400" spans="17:17" x14ac:dyDescent="0.25">
      <c r="Q400" s="21"/>
    </row>
    <row r="401" spans="17:17" x14ac:dyDescent="0.25">
      <c r="Q401" s="21"/>
    </row>
    <row r="402" spans="17:17" x14ac:dyDescent="0.25">
      <c r="Q402" s="21"/>
    </row>
    <row r="403" spans="17:17" x14ac:dyDescent="0.25">
      <c r="Q403" s="21"/>
    </row>
    <row r="404" spans="17:17" x14ac:dyDescent="0.25">
      <c r="Q404" s="21"/>
    </row>
    <row r="405" spans="17:17" x14ac:dyDescent="0.25">
      <c r="Q405" s="21"/>
    </row>
    <row r="406" spans="17:17" x14ac:dyDescent="0.25">
      <c r="Q406" s="21"/>
    </row>
    <row r="407" spans="17:17" x14ac:dyDescent="0.25">
      <c r="Q407" s="21"/>
    </row>
    <row r="408" spans="17:17" x14ac:dyDescent="0.25">
      <c r="Q408" s="21"/>
    </row>
    <row r="409" spans="17:17" x14ac:dyDescent="0.25">
      <c r="Q409" s="21"/>
    </row>
    <row r="410" spans="17:17" x14ac:dyDescent="0.25">
      <c r="Q410" s="21"/>
    </row>
    <row r="411" spans="17:17" x14ac:dyDescent="0.25">
      <c r="Q411" s="21"/>
    </row>
    <row r="412" spans="17:17" x14ac:dyDescent="0.25">
      <c r="Q412" s="21"/>
    </row>
    <row r="413" spans="17:17" x14ac:dyDescent="0.25">
      <c r="Q413" s="21"/>
    </row>
    <row r="414" spans="17:17" x14ac:dyDescent="0.25">
      <c r="Q414" s="21"/>
    </row>
    <row r="415" spans="17:17" x14ac:dyDescent="0.25">
      <c r="Q415" s="21"/>
    </row>
    <row r="416" spans="17:17" x14ac:dyDescent="0.25">
      <c r="Q416" s="21"/>
    </row>
    <row r="417" spans="17:17" x14ac:dyDescent="0.25">
      <c r="Q417" s="21"/>
    </row>
    <row r="418" spans="17:17" x14ac:dyDescent="0.25">
      <c r="Q418" s="21"/>
    </row>
    <row r="419" spans="17:17" x14ac:dyDescent="0.25">
      <c r="Q419" s="21"/>
    </row>
    <row r="420" spans="17:17" x14ac:dyDescent="0.25">
      <c r="Q420" s="21"/>
    </row>
    <row r="421" spans="17:17" x14ac:dyDescent="0.25">
      <c r="Q421" s="21"/>
    </row>
    <row r="422" spans="17:17" x14ac:dyDescent="0.25">
      <c r="Q422" s="21"/>
    </row>
    <row r="423" spans="17:17" x14ac:dyDescent="0.25">
      <c r="Q423" s="21"/>
    </row>
    <row r="424" spans="17:17" x14ac:dyDescent="0.25">
      <c r="Q424" s="21"/>
    </row>
    <row r="425" spans="17:17" x14ac:dyDescent="0.25">
      <c r="Q425" s="21"/>
    </row>
    <row r="426" spans="17:17" x14ac:dyDescent="0.25">
      <c r="Q426" s="21"/>
    </row>
    <row r="427" spans="17:17" x14ac:dyDescent="0.25">
      <c r="Q427" s="21"/>
    </row>
    <row r="428" spans="17:17" x14ac:dyDescent="0.25">
      <c r="Q428" s="21"/>
    </row>
    <row r="429" spans="17:17" x14ac:dyDescent="0.25">
      <c r="Q429" s="21"/>
    </row>
    <row r="430" spans="17:17" x14ac:dyDescent="0.25">
      <c r="Q430" s="21"/>
    </row>
    <row r="431" spans="17:17" x14ac:dyDescent="0.25">
      <c r="Q431" s="21"/>
    </row>
    <row r="432" spans="17:17" x14ac:dyDescent="0.25">
      <c r="Q432" s="21"/>
    </row>
    <row r="433" spans="17:17" x14ac:dyDescent="0.25">
      <c r="Q433" s="21"/>
    </row>
    <row r="434" spans="17:17" x14ac:dyDescent="0.25">
      <c r="Q434" s="21"/>
    </row>
    <row r="435" spans="17:17" x14ac:dyDescent="0.25">
      <c r="Q435" s="21"/>
    </row>
    <row r="436" spans="17:17" x14ac:dyDescent="0.25">
      <c r="Q436" s="21"/>
    </row>
    <row r="437" spans="17:17" x14ac:dyDescent="0.25">
      <c r="Q437" s="21"/>
    </row>
    <row r="438" spans="17:17" x14ac:dyDescent="0.25">
      <c r="Q438" s="21"/>
    </row>
    <row r="439" spans="17:17" x14ac:dyDescent="0.25">
      <c r="Q439" s="21"/>
    </row>
    <row r="440" spans="17:17" x14ac:dyDescent="0.25">
      <c r="Q440" s="21"/>
    </row>
    <row r="441" spans="17:17" x14ac:dyDescent="0.25">
      <c r="Q441" s="21"/>
    </row>
    <row r="442" spans="17:17" x14ac:dyDescent="0.25">
      <c r="Q442" s="21"/>
    </row>
    <row r="443" spans="17:17" x14ac:dyDescent="0.25">
      <c r="Q443" s="21"/>
    </row>
    <row r="444" spans="17:17" x14ac:dyDescent="0.25">
      <c r="Q444" s="21"/>
    </row>
    <row r="445" spans="17:17" x14ac:dyDescent="0.25">
      <c r="Q445" s="21"/>
    </row>
    <row r="446" spans="17:17" x14ac:dyDescent="0.25">
      <c r="Q446" s="21"/>
    </row>
    <row r="447" spans="17:17" x14ac:dyDescent="0.25">
      <c r="Q447" s="21"/>
    </row>
    <row r="448" spans="17:17" x14ac:dyDescent="0.25">
      <c r="Q448" s="21"/>
    </row>
    <row r="449" spans="17:17" x14ac:dyDescent="0.25">
      <c r="Q449" s="21"/>
    </row>
    <row r="450" spans="17:17" x14ac:dyDescent="0.25">
      <c r="Q450" s="21"/>
    </row>
    <row r="451" spans="17:17" x14ac:dyDescent="0.25">
      <c r="Q451" s="21"/>
    </row>
    <row r="452" spans="17:17" x14ac:dyDescent="0.25">
      <c r="Q452" s="21"/>
    </row>
    <row r="453" spans="17:17" x14ac:dyDescent="0.25">
      <c r="Q453" s="21"/>
    </row>
    <row r="454" spans="17:17" x14ac:dyDescent="0.25">
      <c r="Q454" s="21"/>
    </row>
    <row r="455" spans="17:17" x14ac:dyDescent="0.25">
      <c r="Q455" s="21"/>
    </row>
    <row r="456" spans="17:17" x14ac:dyDescent="0.25">
      <c r="Q456" s="21"/>
    </row>
    <row r="457" spans="17:17" x14ac:dyDescent="0.25">
      <c r="Q457" s="21"/>
    </row>
    <row r="458" spans="17:17" x14ac:dyDescent="0.25">
      <c r="Q458" s="21"/>
    </row>
    <row r="459" spans="17:17" x14ac:dyDescent="0.25">
      <c r="Q459" s="21"/>
    </row>
    <row r="460" spans="17:17" x14ac:dyDescent="0.25">
      <c r="Q460" s="21"/>
    </row>
    <row r="461" spans="17:17" x14ac:dyDescent="0.25">
      <c r="Q461" s="21"/>
    </row>
    <row r="462" spans="17:17" x14ac:dyDescent="0.25">
      <c r="Q462" s="21"/>
    </row>
    <row r="463" spans="17:17" x14ac:dyDescent="0.25">
      <c r="Q463" s="21"/>
    </row>
    <row r="464" spans="17:17" x14ac:dyDescent="0.25">
      <c r="Q464" s="21"/>
    </row>
    <row r="465" spans="17:17" x14ac:dyDescent="0.25">
      <c r="Q465" s="21"/>
    </row>
    <row r="466" spans="17:17" x14ac:dyDescent="0.25">
      <c r="Q466" s="21"/>
    </row>
    <row r="467" spans="17:17" x14ac:dyDescent="0.25">
      <c r="Q467" s="21"/>
    </row>
    <row r="468" spans="17:17" x14ac:dyDescent="0.25">
      <c r="Q468" s="21"/>
    </row>
    <row r="469" spans="17:17" x14ac:dyDescent="0.25">
      <c r="Q469" s="21"/>
    </row>
    <row r="470" spans="17:17" x14ac:dyDescent="0.25">
      <c r="Q470" s="21"/>
    </row>
    <row r="471" spans="17:17" x14ac:dyDescent="0.25">
      <c r="Q471" s="21"/>
    </row>
    <row r="472" spans="17:17" x14ac:dyDescent="0.25">
      <c r="Q472" s="21"/>
    </row>
    <row r="473" spans="17:17" x14ac:dyDescent="0.25">
      <c r="Q473" s="21"/>
    </row>
    <row r="474" spans="17:17" x14ac:dyDescent="0.25">
      <c r="Q474" s="21"/>
    </row>
    <row r="475" spans="17:17" x14ac:dyDescent="0.25">
      <c r="Q475" s="21"/>
    </row>
    <row r="476" spans="17:17" x14ac:dyDescent="0.25">
      <c r="Q476" s="21"/>
    </row>
    <row r="477" spans="17:17" x14ac:dyDescent="0.25">
      <c r="Q477" s="21"/>
    </row>
    <row r="478" spans="17:17" x14ac:dyDescent="0.25">
      <c r="Q478" s="21"/>
    </row>
    <row r="479" spans="17:17" x14ac:dyDescent="0.25">
      <c r="Q479" s="21"/>
    </row>
    <row r="480" spans="17:17" x14ac:dyDescent="0.25">
      <c r="Q480" s="21"/>
    </row>
    <row r="481" spans="17:17" x14ac:dyDescent="0.25">
      <c r="Q481" s="21"/>
    </row>
    <row r="482" spans="17:17" x14ac:dyDescent="0.25">
      <c r="Q482" s="21"/>
    </row>
    <row r="483" spans="17:17" x14ac:dyDescent="0.25">
      <c r="Q483" s="21"/>
    </row>
    <row r="484" spans="17:17" x14ac:dyDescent="0.25">
      <c r="Q484" s="21"/>
    </row>
    <row r="485" spans="17:17" x14ac:dyDescent="0.25">
      <c r="Q485" s="21"/>
    </row>
    <row r="486" spans="17:17" x14ac:dyDescent="0.25">
      <c r="Q486" s="21"/>
    </row>
    <row r="487" spans="17:17" x14ac:dyDescent="0.25">
      <c r="Q487" s="21"/>
    </row>
    <row r="488" spans="17:17" x14ac:dyDescent="0.25">
      <c r="Q488" s="21"/>
    </row>
    <row r="489" spans="17:17" x14ac:dyDescent="0.25">
      <c r="Q489" s="21"/>
    </row>
    <row r="490" spans="17:17" x14ac:dyDescent="0.25">
      <c r="Q490" s="21"/>
    </row>
    <row r="491" spans="17:17" x14ac:dyDescent="0.25">
      <c r="Q491" s="21"/>
    </row>
    <row r="492" spans="17:17" x14ac:dyDescent="0.25">
      <c r="Q492" s="21"/>
    </row>
    <row r="493" spans="17:17" x14ac:dyDescent="0.25">
      <c r="Q493" s="21"/>
    </row>
    <row r="494" spans="17:17" x14ac:dyDescent="0.25">
      <c r="Q494" s="21"/>
    </row>
    <row r="495" spans="17:17" x14ac:dyDescent="0.25">
      <c r="Q495" s="21"/>
    </row>
    <row r="496" spans="17:17" x14ac:dyDescent="0.25">
      <c r="Q496" s="21"/>
    </row>
    <row r="497" spans="17:17" x14ac:dyDescent="0.25">
      <c r="Q497" s="21"/>
    </row>
    <row r="498" spans="17:17" x14ac:dyDescent="0.25">
      <c r="Q498" s="21"/>
    </row>
    <row r="499" spans="17:17" x14ac:dyDescent="0.25">
      <c r="Q499" s="21"/>
    </row>
    <row r="500" spans="17:17" x14ac:dyDescent="0.25">
      <c r="Q500" s="21"/>
    </row>
    <row r="501" spans="17:17" x14ac:dyDescent="0.25">
      <c r="Q501" s="21"/>
    </row>
    <row r="502" spans="17:17" x14ac:dyDescent="0.25">
      <c r="Q502" s="21"/>
    </row>
    <row r="503" spans="17:17" x14ac:dyDescent="0.25">
      <c r="Q503" s="21"/>
    </row>
    <row r="504" spans="17:17" x14ac:dyDescent="0.25">
      <c r="Q504" s="21"/>
    </row>
    <row r="505" spans="17:17" x14ac:dyDescent="0.25">
      <c r="Q505" s="21"/>
    </row>
    <row r="506" spans="17:17" x14ac:dyDescent="0.25">
      <c r="Q506" s="21"/>
    </row>
    <row r="507" spans="17:17" x14ac:dyDescent="0.25">
      <c r="Q507" s="21"/>
    </row>
    <row r="508" spans="17:17" x14ac:dyDescent="0.25">
      <c r="Q508" s="21"/>
    </row>
    <row r="509" spans="17:17" x14ac:dyDescent="0.25">
      <c r="Q509" s="21"/>
    </row>
    <row r="510" spans="17:17" x14ac:dyDescent="0.25">
      <c r="Q510" s="21"/>
    </row>
    <row r="511" spans="17:17" x14ac:dyDescent="0.25">
      <c r="Q511" s="21"/>
    </row>
    <row r="512" spans="17:17" x14ac:dyDescent="0.25">
      <c r="Q512" s="21"/>
    </row>
    <row r="513" spans="17:17" x14ac:dyDescent="0.25">
      <c r="Q513" s="21"/>
    </row>
    <row r="514" spans="17:17" x14ac:dyDescent="0.25">
      <c r="Q514" s="21"/>
    </row>
    <row r="515" spans="17:17" x14ac:dyDescent="0.25">
      <c r="Q515" s="21"/>
    </row>
    <row r="516" spans="17:17" x14ac:dyDescent="0.25">
      <c r="Q516" s="21"/>
    </row>
    <row r="517" spans="17:17" x14ac:dyDescent="0.25">
      <c r="Q517" s="21"/>
    </row>
    <row r="518" spans="17:17" x14ac:dyDescent="0.25">
      <c r="Q518" s="21"/>
    </row>
    <row r="519" spans="17:17" x14ac:dyDescent="0.25">
      <c r="Q519" s="21"/>
    </row>
    <row r="520" spans="17:17" x14ac:dyDescent="0.25">
      <c r="Q520" s="21"/>
    </row>
    <row r="521" spans="17:17" x14ac:dyDescent="0.25">
      <c r="Q521" s="21"/>
    </row>
    <row r="522" spans="17:17" x14ac:dyDescent="0.25">
      <c r="Q522" s="21"/>
    </row>
    <row r="523" spans="17:17" x14ac:dyDescent="0.25">
      <c r="Q523" s="21"/>
    </row>
    <row r="524" spans="17:17" x14ac:dyDescent="0.25">
      <c r="Q524" s="21"/>
    </row>
    <row r="525" spans="17:17" x14ac:dyDescent="0.25">
      <c r="Q525" s="21"/>
    </row>
    <row r="526" spans="17:17" x14ac:dyDescent="0.25">
      <c r="Q526" s="21"/>
    </row>
    <row r="527" spans="17:17" x14ac:dyDescent="0.25">
      <c r="Q527" s="21"/>
    </row>
    <row r="528" spans="17:17" x14ac:dyDescent="0.25">
      <c r="Q528" s="21"/>
    </row>
    <row r="529" spans="17:17" x14ac:dyDescent="0.25">
      <c r="Q529" s="21"/>
    </row>
    <row r="530" spans="17:17" x14ac:dyDescent="0.25">
      <c r="Q530" s="21"/>
    </row>
    <row r="531" spans="17:17" x14ac:dyDescent="0.25">
      <c r="Q531" s="21"/>
    </row>
    <row r="532" spans="17:17" x14ac:dyDescent="0.25">
      <c r="Q532" s="21"/>
    </row>
    <row r="533" spans="17:17" x14ac:dyDescent="0.25">
      <c r="Q533" s="21"/>
    </row>
    <row r="534" spans="17:17" x14ac:dyDescent="0.25">
      <c r="Q534" s="21"/>
    </row>
    <row r="535" spans="17:17" x14ac:dyDescent="0.25">
      <c r="Q535" s="21"/>
    </row>
    <row r="536" spans="17:17" x14ac:dyDescent="0.25">
      <c r="Q536" s="21"/>
    </row>
    <row r="537" spans="17:17" x14ac:dyDescent="0.25">
      <c r="Q537" s="21"/>
    </row>
    <row r="538" spans="17:17" x14ac:dyDescent="0.25">
      <c r="Q538" s="21"/>
    </row>
    <row r="539" spans="17:17" x14ac:dyDescent="0.25">
      <c r="Q539" s="21"/>
    </row>
    <row r="540" spans="17:17" x14ac:dyDescent="0.25">
      <c r="Q540" s="21"/>
    </row>
    <row r="541" spans="17:17" x14ac:dyDescent="0.25">
      <c r="Q541" s="21"/>
    </row>
    <row r="542" spans="17:17" x14ac:dyDescent="0.25">
      <c r="Q542" s="21"/>
    </row>
    <row r="543" spans="17:17" x14ac:dyDescent="0.25">
      <c r="Q543" s="21"/>
    </row>
    <row r="544" spans="17:17" x14ac:dyDescent="0.25">
      <c r="Q544" s="21"/>
    </row>
    <row r="545" spans="17:17" x14ac:dyDescent="0.25">
      <c r="Q545" s="21"/>
    </row>
    <row r="546" spans="17:17" x14ac:dyDescent="0.25">
      <c r="Q546" s="21"/>
    </row>
    <row r="547" spans="17:17" x14ac:dyDescent="0.25">
      <c r="Q547" s="21"/>
    </row>
    <row r="548" spans="17:17" x14ac:dyDescent="0.25">
      <c r="Q548" s="21"/>
    </row>
    <row r="549" spans="17:17" x14ac:dyDescent="0.25">
      <c r="Q549" s="21"/>
    </row>
    <row r="550" spans="17:17" x14ac:dyDescent="0.25">
      <c r="Q550" s="21"/>
    </row>
    <row r="551" spans="17:17" x14ac:dyDescent="0.25">
      <c r="Q551" s="21"/>
    </row>
    <row r="552" spans="17:17" x14ac:dyDescent="0.25">
      <c r="Q552" s="21"/>
    </row>
    <row r="553" spans="17:17" x14ac:dyDescent="0.25">
      <c r="Q553" s="21"/>
    </row>
    <row r="554" spans="17:17" x14ac:dyDescent="0.25">
      <c r="Q554" s="21"/>
    </row>
    <row r="555" spans="17:17" x14ac:dyDescent="0.25">
      <c r="Q555" s="21"/>
    </row>
    <row r="556" spans="17:17" x14ac:dyDescent="0.25">
      <c r="Q556" s="21"/>
    </row>
    <row r="557" spans="17:17" x14ac:dyDescent="0.25">
      <c r="Q557" s="21"/>
    </row>
    <row r="558" spans="17:17" x14ac:dyDescent="0.25">
      <c r="Q558" s="21"/>
    </row>
    <row r="559" spans="17:17" x14ac:dyDescent="0.25">
      <c r="Q559" s="21"/>
    </row>
    <row r="560" spans="17:17" x14ac:dyDescent="0.25">
      <c r="Q560" s="21"/>
    </row>
    <row r="561" spans="17:17" x14ac:dyDescent="0.25">
      <c r="Q561" s="21"/>
    </row>
    <row r="562" spans="17:17" x14ac:dyDescent="0.25">
      <c r="Q562" s="21"/>
    </row>
    <row r="563" spans="17:17" x14ac:dyDescent="0.25">
      <c r="Q563" s="21"/>
    </row>
  </sheetData>
  <sheetProtection algorithmName="SHA-512" hashValue="shUBcSVDDX7F9o4YIwzD3gTlDTAGOtszvlg20rYr97H3NzZZHb9xT3DnbLaGWa40bZqyrBDjiC2j5nNOE67UxQ==" saltValue="g6iZ4X0aJc7ggG0keog3T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Data</vt:lpstr>
      <vt:lpstr>Vlna</vt:lpstr>
      <vt:lpstr>Data!popovice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Rehanek</dc:creator>
  <cp:lastModifiedBy>Václav David</cp:lastModifiedBy>
  <cp:lastPrinted>2015-03-16T09:08:11Z</cp:lastPrinted>
  <dcterms:created xsi:type="dcterms:W3CDTF">2014-08-05T06:33:04Z</dcterms:created>
  <dcterms:modified xsi:type="dcterms:W3CDTF">2015-10-16T07:56:53Z</dcterms:modified>
</cp:coreProperties>
</file>